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812\Box\【02_課所共有】05_02_温暖化対策課\R06年度\総務・エコライフ推進担当\08_エコライフ推進\08_02_エコライフDAY＆WEEK\08_02_090_チェックシート（冬）\外国語版チェックシート\"/>
    </mc:Choice>
  </mc:AlternateContent>
  <xr:revisionPtr revIDLastSave="0" documentId="13_ncr:1_{6A64538D-12CA-4229-8886-C2F6769A54B0}" xr6:coauthVersionLast="47" xr6:coauthVersionMax="47" xr10:uidLastSave="{00000000-0000-0000-0000-000000000000}"/>
  <bookViews>
    <workbookView xWindow="-110" yWindow="-110" windowWidth="19420" windowHeight="10420" xr2:uid="{9FE9AE19-2557-46A0-93E8-8720873D5FB0}"/>
  </bookViews>
  <sheets>
    <sheet name="中高一般 ENG" sheetId="4" r:id="rId1"/>
    <sheet name="（削除不可！）計算データ資料" sheetId="6" r:id="rId2"/>
  </sheets>
  <definedNames>
    <definedName name="_xlnm.Print_Area" localSheetId="0">'中高一般 ENG'!$B$3:$N$45</definedName>
    <definedName name="_xlnm.Print_Titles" localSheetId="0">'中高一般 ENG'!$3:$3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" l="1"/>
  <c r="H6" i="6" l="1"/>
  <c r="I6" i="6" s="1"/>
  <c r="J25" i="6" l="1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7" i="6"/>
  <c r="K17" i="6" s="1"/>
  <c r="J16" i="6"/>
  <c r="K16" i="6" s="1"/>
  <c r="J15" i="6"/>
  <c r="K15" i="6" s="1"/>
  <c r="J12" i="6"/>
  <c r="K12" i="6" s="1"/>
  <c r="J11" i="6"/>
  <c r="K11" i="6" s="1"/>
  <c r="J9" i="6"/>
  <c r="K9" i="6" s="1"/>
  <c r="J8" i="6"/>
  <c r="K8" i="6" s="1"/>
  <c r="J6" i="6"/>
  <c r="K6" i="6" s="1"/>
  <c r="I7" i="6"/>
  <c r="I10" i="6"/>
  <c r="I13" i="6"/>
  <c r="I14" i="6"/>
  <c r="I18" i="6"/>
  <c r="H24" i="6"/>
  <c r="I24" i="6" s="1"/>
  <c r="H25" i="6"/>
  <c r="I25" i="6" s="1"/>
  <c r="H23" i="6"/>
  <c r="I23" i="6" s="1"/>
  <c r="H22" i="6"/>
  <c r="I22" i="6" s="1"/>
  <c r="H21" i="6"/>
  <c r="I21" i="6" s="1"/>
  <c r="H20" i="6"/>
  <c r="I20" i="6" s="1"/>
  <c r="H19" i="6"/>
  <c r="I19" i="6" s="1"/>
  <c r="H17" i="6"/>
  <c r="I17" i="6" s="1"/>
  <c r="H16" i="6"/>
  <c r="I16" i="6" s="1"/>
  <c r="H15" i="6"/>
  <c r="I15" i="6" s="1"/>
  <c r="H12" i="6"/>
  <c r="I12" i="6" s="1"/>
  <c r="H11" i="6"/>
  <c r="I11" i="6" s="1"/>
  <c r="H9" i="6"/>
  <c r="I9" i="6" s="1"/>
  <c r="H8" i="6"/>
  <c r="I8" i="6" s="1"/>
  <c r="F25" i="6"/>
  <c r="G25" i="6" s="1"/>
  <c r="F24" i="6"/>
  <c r="G24" i="6" s="1"/>
  <c r="F23" i="6"/>
  <c r="G23" i="6" s="1"/>
  <c r="F22" i="6"/>
  <c r="G22" i="6" s="1"/>
  <c r="F21" i="6"/>
  <c r="G21" i="6" s="1"/>
  <c r="F20" i="6"/>
  <c r="G20" i="6" s="1"/>
  <c r="F19" i="6"/>
  <c r="G19" i="6" s="1"/>
  <c r="F17" i="6"/>
  <c r="G17" i="6" s="1"/>
  <c r="F16" i="6"/>
  <c r="G16" i="6" s="1"/>
  <c r="F15" i="6"/>
  <c r="G15" i="6" s="1"/>
  <c r="F13" i="6"/>
  <c r="G13" i="6" s="1"/>
  <c r="F12" i="6"/>
  <c r="G12" i="6" s="1"/>
  <c r="F11" i="6"/>
  <c r="G11" i="6" s="1"/>
  <c r="F9" i="6"/>
  <c r="G9" i="6" s="1"/>
  <c r="F8" i="6"/>
  <c r="G8" i="6" s="1"/>
  <c r="F6" i="6"/>
  <c r="G6" i="6" s="1"/>
  <c r="D25" i="6"/>
  <c r="E25" i="6" s="1"/>
  <c r="D24" i="6"/>
  <c r="E24" i="6" s="1"/>
  <c r="D23" i="6"/>
  <c r="E23" i="6" s="1"/>
  <c r="D22" i="6"/>
  <c r="E22" i="6" s="1"/>
  <c r="D21" i="6"/>
  <c r="E21" i="6" s="1"/>
  <c r="D20" i="6"/>
  <c r="E20" i="6" s="1"/>
  <c r="D19" i="6"/>
  <c r="E19" i="6" s="1"/>
  <c r="D18" i="6"/>
  <c r="E18" i="6" s="1"/>
  <c r="D17" i="6"/>
  <c r="E17" i="6" s="1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E9" i="6" s="1"/>
  <c r="D8" i="6"/>
  <c r="E8" i="6" s="1"/>
  <c r="D7" i="6"/>
  <c r="E7" i="6" s="1"/>
  <c r="D6" i="6"/>
  <c r="E6" i="6" s="1"/>
  <c r="L13" i="6" l="1"/>
  <c r="I24" i="4" s="1"/>
  <c r="L15" i="6"/>
  <c r="M24" i="4" s="1"/>
  <c r="L9" i="6"/>
  <c r="K16" i="4" s="1"/>
  <c r="L17" i="6"/>
  <c r="G34" i="4" s="1"/>
  <c r="L21" i="6"/>
  <c r="E42" i="4" s="1"/>
  <c r="L20" i="6"/>
  <c r="M34" i="4" s="1"/>
  <c r="L22" i="6"/>
  <c r="G42" i="4" s="1"/>
  <c r="L24" i="6"/>
  <c r="K42" i="4" s="1"/>
  <c r="L11" i="6"/>
  <c r="E24" i="4" s="1"/>
  <c r="L19" i="6"/>
  <c r="K34" i="4" s="1"/>
  <c r="L23" i="6"/>
  <c r="I42" i="4" s="1"/>
  <c r="L25" i="6"/>
  <c r="M42" i="4" s="1"/>
  <c r="L6" i="6"/>
  <c r="L8" i="6"/>
  <c r="I16" i="4" s="1"/>
  <c r="L12" i="6"/>
  <c r="G24" i="4" s="1"/>
  <c r="L16" i="6"/>
  <c r="E34" i="4" s="1"/>
  <c r="L7" i="6"/>
  <c r="G16" i="4" s="1"/>
  <c r="I26" i="6"/>
  <c r="K26" i="6"/>
  <c r="L18" i="6"/>
  <c r="I34" i="4" s="1"/>
  <c r="L14" i="6"/>
  <c r="K24" i="4" s="1"/>
  <c r="E16" i="4" l="1"/>
  <c r="G26" i="6"/>
  <c r="E26" i="6"/>
  <c r="L10" i="6"/>
  <c r="M16" i="4" s="1"/>
  <c r="L26" i="6" l="1"/>
  <c r="L44" i="4" l="1"/>
</calcChain>
</file>

<file path=xl/sharedStrings.xml><?xml version="1.0" encoding="utf-8"?>
<sst xmlns="http://schemas.openxmlformats.org/spreadsheetml/2006/main" count="196" uniqueCount="139">
  <si>
    <t>小4～小6用シート</t>
    <rPh sb="0" eb="1">
      <t>ショウ</t>
    </rPh>
    <rPh sb="3" eb="4">
      <t>ショウ</t>
    </rPh>
    <rPh sb="5" eb="6">
      <t>ヨウ</t>
    </rPh>
    <phoneticPr fontId="1"/>
  </si>
  <si>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</si>
  <si>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</si>
  <si>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</si>
  <si>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</si>
  <si>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</si>
  <si>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</si>
  <si>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</si>
  <si>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</si>
  <si>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</si>
  <si>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</si>
  <si>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</si>
  <si>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</si>
  <si>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</si>
  <si>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</si>
  <si>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</si>
  <si>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</si>
  <si>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</si>
  <si>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t>You</t>
    <phoneticPr fontId="31" type="Hiragana" alignment="distributed"/>
  </si>
  <si>
    <t>Your family</t>
    <phoneticPr fontId="31" type="Hiragana" alignment="distributed"/>
  </si>
  <si>
    <t>You</t>
    <phoneticPr fontId="3" type="Hiragana" alignment="distributed"/>
  </si>
  <si>
    <t>Your family</t>
    <phoneticPr fontId="3" type="Hiragana" alignment="distributed"/>
  </si>
  <si>
    <t>Name:</t>
    <phoneticPr fontId="33" type="Hiragana" alignment="distributed"/>
  </si>
  <si>
    <t>Let's work together!</t>
    <phoneticPr fontId="28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</si>
  <si>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2</t>
    </r>
    <r>
      <rPr>
        <b/>
        <sz val="18"/>
        <rFont val="メイリオ"/>
        <family val="2"/>
        <charset val="128"/>
      </rPr>
      <t>（</t>
    </r>
    <r>
      <rPr>
        <b/>
        <sz val="18"/>
        <rFont val="Calibri"/>
        <family val="2"/>
      </rPr>
      <t>Living Room</t>
    </r>
    <r>
      <rPr>
        <b/>
        <sz val="18"/>
        <rFont val="メイリオ"/>
        <family val="2"/>
        <charset val="128"/>
      </rPr>
      <t>）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</si>
  <si>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1</t>
    </r>
    <r>
      <rPr>
        <b/>
        <sz val="18"/>
        <rFont val="メイリオ"/>
        <family val="2"/>
        <charset val="128"/>
      </rPr>
      <t>（</t>
    </r>
    <r>
      <rPr>
        <b/>
        <sz val="18"/>
        <rFont val="Calibri"/>
        <family val="2"/>
      </rPr>
      <t>Living Room</t>
    </r>
    <r>
      <rPr>
        <b/>
        <sz val="18"/>
        <rFont val="メイリオ"/>
        <family val="2"/>
        <charset val="128"/>
      </rPr>
      <t>）</t>
    </r>
    <phoneticPr fontId="6"/>
  </si>
  <si>
    <r>
      <rPr>
        <sz val="18"/>
        <rFont val="Segoe UI Symbol"/>
        <family val="2"/>
      </rPr>
      <t>🔌</t>
    </r>
    <r>
      <rPr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3</t>
    </r>
    <r>
      <rPr>
        <b/>
        <sz val="18"/>
        <rFont val="メイリオ"/>
        <family val="2"/>
        <charset val="128"/>
      </rPr>
      <t>（</t>
    </r>
    <r>
      <rPr>
        <b/>
        <sz val="18"/>
        <rFont val="Calibri"/>
        <family val="2"/>
      </rPr>
      <t>Living Room</t>
    </r>
    <r>
      <rPr>
        <b/>
        <sz val="18"/>
        <rFont val="メイリオ"/>
        <family val="2"/>
        <charset val="128"/>
      </rPr>
      <t>）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</si>
  <si>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4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(Living Room)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</si>
  <si>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5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(Living Room)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</si>
  <si>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6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(Living Room)</t>
    </r>
    <phoneticPr fontId="6"/>
  </si>
  <si>
    <r>
      <rPr>
        <b/>
        <sz val="18"/>
        <rFont val="Calibri"/>
        <family val="2"/>
      </rPr>
      <t>7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(Bathroom)</t>
    </r>
    <phoneticPr fontId="31" type="Hiragana" alignment="distributed"/>
  </si>
  <si>
    <r>
      <t>8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(Bathroom)</t>
    </r>
    <phoneticPr fontId="31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</si>
  <si>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10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(Kitchen)</t>
    </r>
    <phoneticPr fontId="1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</si>
  <si>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11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(Kitchen)</t>
    </r>
    <phoneticPr fontId="6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</si>
  <si>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12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(Kitchen)</t>
    </r>
    <phoneticPr fontId="1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</si>
  <si>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13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(Kitchen)</t>
    </r>
    <phoneticPr fontId="1" type="Hiragana" alignment="distributed"/>
  </si>
  <si>
    <r>
      <t>14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(Kitchen)</t>
    </r>
    <phoneticPr fontId="1" type="Hiragana" alignment="distributed"/>
  </si>
  <si>
    <r>
      <t>15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(Food)</t>
    </r>
    <phoneticPr fontId="3" type="Hiragana" alignment="distributed"/>
  </si>
  <si>
    <r>
      <t>16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(Food)</t>
    </r>
    <phoneticPr fontId="3" type="Hiragana" alignment="distributed"/>
  </si>
  <si>
    <r>
      <t>18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(Going Out)</t>
    </r>
    <phoneticPr fontId="3" type="Hiragana" alignment="distributed"/>
  </si>
  <si>
    <r>
      <t>19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(Going Out)</t>
    </r>
    <phoneticPr fontId="3" type="Hiragana" alignment="distributed"/>
  </si>
  <si>
    <r>
      <t>20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(Going Out)</t>
    </r>
    <phoneticPr fontId="3" type="Hiragana" alignment="distributed"/>
  </si>
  <si>
    <r>
      <t>Total amount of CO</t>
    </r>
    <r>
      <rPr>
        <b/>
        <vertAlign val="superscript"/>
        <sz val="20"/>
        <color rgb="FF00B050"/>
        <rFont val="Calibri"/>
        <family val="2"/>
      </rPr>
      <t>2</t>
    </r>
    <r>
      <rPr>
        <b/>
        <sz val="20"/>
        <color rgb="FF00B050"/>
        <rFont val="Calibri"/>
        <family val="2"/>
      </rPr>
      <t xml:space="preserve"> reduced during Eco-Life Day &amp; Week (g)</t>
    </r>
    <phoneticPr fontId="31" type="Hiragana" alignment="distributed"/>
  </si>
  <si>
    <t>Let's work together!</t>
    <phoneticPr fontId="31" type="Hiragana" alignment="distributed"/>
  </si>
  <si>
    <t xml:space="preserve">
I ate fruit and vegetables that were in season.  (97g/day)</t>
    <phoneticPr fontId="31" type="Hiragana"/>
  </si>
  <si>
    <r>
      <t>I did it for</t>
    </r>
    <r>
      <rPr>
        <b/>
        <sz val="16"/>
        <color theme="1"/>
        <rFont val="Calibri"/>
        <family val="2"/>
      </rPr>
      <t xml:space="preserve"> 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(19g)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</si>
  <si>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(33g)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</si>
  <si>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(47g)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</si>
  <si>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(135g)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</si>
  <si>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(55g)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</si>
  <si>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(53g)</t>
    </r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</si>
  <si>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(70g)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</si>
  <si>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(490g)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</si>
  <si>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(371g)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</si>
  <si>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(133g)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</si>
  <si>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(385g)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</si>
  <si>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(945g)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</si>
  <si>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(329g)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</si>
  <si>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(231g)</t>
    </r>
    <phoneticPr fontId="31" type="Hiragana" alignment="distributed"/>
  </si>
  <si>
    <t>Work together
with your family</t>
    <phoneticPr fontId="32" type="Hiragana" alignment="distributed"/>
  </si>
  <si>
    <r>
      <t>I did it</t>
    </r>
    <r>
      <rPr>
        <sz val="18"/>
        <color theme="1"/>
        <rFont val="Segoe UI Symbol"/>
        <family val="3"/>
      </rPr>
      <t>✔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Calibri"/>
        <family val="2"/>
      </rPr>
      <t>(280g)</t>
    </r>
    <phoneticPr fontId="31" type="Hiragana" alignment="distributed"/>
  </si>
  <si>
    <r>
      <t>I did it</t>
    </r>
    <r>
      <rPr>
        <sz val="18"/>
        <color theme="1"/>
        <rFont val="Segoe UI Symbol"/>
        <family val="3"/>
      </rPr>
      <t>✔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Calibri"/>
        <family val="2"/>
      </rPr>
      <t>(231g)</t>
    </r>
    <phoneticPr fontId="31" type="Hiragana" alignment="distributed"/>
  </si>
  <si>
    <r>
      <t>I did it</t>
    </r>
    <r>
      <rPr>
        <sz val="18"/>
        <color theme="1"/>
        <rFont val="Segoe UI Symbol"/>
        <family val="3"/>
      </rPr>
      <t>✔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Calibri"/>
        <family val="2"/>
      </rPr>
      <t>(539g)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</si>
  <si>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(70g)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</si>
  <si>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day </t>
    </r>
    <r>
      <rPr>
        <sz val="14"/>
        <color theme="1"/>
        <rFont val="Calibri"/>
        <family val="2"/>
      </rPr>
      <t>(19g)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</si>
  <si>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(135g)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</si>
  <si>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(55g)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</si>
  <si>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(47g)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</si>
  <si>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week </t>
    </r>
    <r>
      <rPr>
        <sz val="14"/>
        <color theme="1"/>
        <rFont val="Calibri"/>
        <family val="2"/>
      </rPr>
      <t>(490g)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</si>
  <si>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(133g)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</si>
  <si>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(945g)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</si>
  <si>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week </t>
    </r>
    <r>
      <rPr>
        <sz val="14"/>
        <color theme="1"/>
        <rFont val="Calibri"/>
        <family val="2"/>
      </rPr>
      <t>(385g)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</si>
  <si>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(231g)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</si>
  <si>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week </t>
    </r>
    <r>
      <rPr>
        <sz val="14"/>
        <color theme="1"/>
        <rFont val="Calibri"/>
        <family val="2"/>
      </rPr>
      <t>(329g)</t>
    </r>
    <phoneticPr fontId="31" type="Hiragana" alignment="distributed"/>
  </si>
  <si>
    <r>
      <rPr>
        <sz val="24"/>
        <color rgb="FF00B050"/>
        <rFont val="Calibri"/>
        <family val="2"/>
      </rPr>
      <t>Step 2: Eco-Life Week</t>
    </r>
    <r>
      <rPr>
        <sz val="24"/>
        <color theme="1"/>
        <rFont val="ＭＳ Ｐゴシック"/>
        <family val="3"/>
        <charset val="128"/>
      </rPr>
      <t>　</t>
    </r>
    <r>
      <rPr>
        <sz val="24"/>
        <color theme="1"/>
        <rFont val="Calibri"/>
        <family val="2"/>
      </rPr>
      <t>Challenge yourself to do some of the goals below for a week!</t>
    </r>
    <phoneticPr fontId="28" type="Hiragana" alignment="distributed"/>
  </si>
  <si>
    <t xml:space="preserve">
I brought my own bag when I went shopping. (33g/day)</t>
    <phoneticPr fontId="31" type="Hiragana"/>
  </si>
  <si>
    <r>
      <rPr>
        <sz val="24"/>
        <color rgb="FF00B050"/>
        <rFont val="Calibri"/>
        <family val="2"/>
      </rPr>
      <t>Step 1: Eco-Life Day</t>
    </r>
    <r>
      <rPr>
        <sz val="24"/>
        <color theme="1"/>
        <rFont val="ＭＳ Ｐゴシック"/>
        <family val="3"/>
        <charset val="128"/>
      </rPr>
      <t>　</t>
    </r>
    <r>
      <rPr>
        <sz val="24"/>
        <color theme="1"/>
        <rFont val="Calibri"/>
        <family val="2"/>
      </rPr>
      <t xml:space="preserve"> Look at the goals below and see what you can do to help the environment in a day!</t>
    </r>
    <phoneticPr fontId="28" type="Hiragana" alignment="distributed"/>
  </si>
  <si>
    <r>
      <t xml:space="preserve">
</t>
    </r>
    <r>
      <rPr>
        <sz val="16"/>
        <rFont val="Calibri"/>
        <family val="2"/>
      </rPr>
      <t>I took my own drink bottle when I went out. (47g/day)</t>
    </r>
    <phoneticPr fontId="31" type="Hiragana" alignment="distributed"/>
  </si>
  <si>
    <r>
      <t xml:space="preserve">Check </t>
    </r>
    <r>
      <rPr>
        <sz val="20"/>
        <color theme="1"/>
        <rFont val="Segoe UI Symbol"/>
        <family val="2"/>
      </rPr>
      <t>✔</t>
    </r>
    <r>
      <rPr>
        <sz val="20"/>
        <color theme="1"/>
        <rFont val="游ゴシック"/>
        <family val="2"/>
        <charset val="128"/>
      </rPr>
      <t xml:space="preserve"> </t>
    </r>
    <r>
      <rPr>
        <sz val="20"/>
        <color theme="1"/>
        <rFont val="Calibri"/>
        <family val="2"/>
      </rPr>
      <t>goals you completed. Fill in the number of people for "Your family". The number in brackets() is the amount of CO</t>
    </r>
    <r>
      <rPr>
        <vertAlign val="superscript"/>
        <sz val="20"/>
        <color theme="1"/>
        <rFont val="Calibri"/>
        <family val="2"/>
      </rPr>
      <t>2</t>
    </r>
    <r>
      <rPr>
        <sz val="20"/>
        <color theme="1"/>
        <rFont val="Calibri"/>
        <family val="2"/>
      </rPr>
      <t xml:space="preserve"> (g) reduced.</t>
    </r>
    <phoneticPr fontId="28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</si>
  <si>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Calibri"/>
        <family val="2"/>
      </rPr>
      <t>= Energy-saving goal</t>
    </r>
    <phoneticPr fontId="35" type="Hiragana" alignment="distributed"/>
  </si>
  <si>
    <r>
      <t xml:space="preserve">Check </t>
    </r>
    <r>
      <rPr>
        <sz val="20"/>
        <color theme="1"/>
        <rFont val="Segoe UI Symbol"/>
        <family val="2"/>
      </rPr>
      <t>✔</t>
    </r>
    <r>
      <rPr>
        <sz val="20"/>
        <color theme="1"/>
        <rFont val="Calibri"/>
        <family val="2"/>
      </rPr>
      <t xml:space="preserve"> goals you completed. Fill in the number of people for "Your family". The number in brackets() is the amount of CO2 (g) reduced.</t>
    </r>
    <phoneticPr fontId="28" type="Hiragana" alignment="distributed"/>
  </si>
  <si>
    <r>
      <t>Amount of CO</t>
    </r>
    <r>
      <rPr>
        <vertAlign val="superscript"/>
        <sz val="16"/>
        <color theme="1"/>
        <rFont val="Calibri"/>
        <family val="2"/>
      </rPr>
      <t>2</t>
    </r>
    <r>
      <rPr>
        <sz val="16"/>
        <color theme="1"/>
        <rFont val="Calibri"/>
        <family val="2"/>
      </rPr>
      <t xml:space="preserve"> reduced (g)</t>
    </r>
    <phoneticPr fontId="29" type="Hiragana" alignment="distributed"/>
  </si>
  <si>
    <r>
      <t>Amount of CO</t>
    </r>
    <r>
      <rPr>
        <vertAlign val="superscript"/>
        <sz val="16"/>
        <color theme="1"/>
        <rFont val="Calibri"/>
        <family val="2"/>
      </rPr>
      <t>2</t>
    </r>
    <r>
      <rPr>
        <sz val="16"/>
        <color theme="1"/>
        <rFont val="Calibri"/>
        <family val="2"/>
      </rPr>
      <t xml:space="preserve"> reduced (g)</t>
    </r>
    <phoneticPr fontId="31" type="Hiragana" alignment="distributed"/>
  </si>
  <si>
    <t>*Please turn over.</t>
    <phoneticPr fontId="37" type="Hiragana" alignment="distributed"/>
  </si>
  <si>
    <r>
      <rPr>
        <sz val="18"/>
        <rFont val="Segoe UI Symbol"/>
        <family val="2"/>
      </rPr>
      <t>🔌</t>
    </r>
    <r>
      <rPr>
        <b/>
        <sz val="18"/>
        <rFont val="Calibri"/>
        <family val="2"/>
      </rPr>
      <t xml:space="preserve">  9</t>
    </r>
    <r>
      <rPr>
        <b/>
        <sz val="18"/>
        <rFont val="メイリオ"/>
        <family val="2"/>
        <charset val="128"/>
      </rPr>
      <t>　</t>
    </r>
    <r>
      <rPr>
        <b/>
        <sz val="18"/>
        <rFont val="Calibri"/>
        <family val="2"/>
      </rPr>
      <t>(Bathroom)</t>
    </r>
    <phoneticPr fontId="31" type="Hiragana" alignment="distributed"/>
  </si>
  <si>
    <t>　</t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</si>
  <si>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(144g)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</si>
  <si>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(1,008g)</t>
    </r>
    <phoneticPr fontId="31" type="Hiragana" alignment="distributed"/>
  </si>
  <si>
    <t xml:space="preserve">
I checked what food was in the fridge and decided what to buy before going shopping. (19g/day)</t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</si>
  <si>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(19g)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</si>
  <si>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>1 day</t>
    </r>
    <r>
      <rPr>
        <sz val="14"/>
        <color theme="1"/>
        <rFont val="Calibri"/>
        <family val="2"/>
      </rPr>
      <t xml:space="preserve"> (144g)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</si>
  <si>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week </t>
    </r>
    <r>
      <rPr>
        <sz val="14"/>
        <color theme="1"/>
        <rFont val="Calibri"/>
        <family val="2"/>
      </rPr>
      <t>(1,008g)</t>
    </r>
    <phoneticPr fontId="31" type="Hiragana" alignment="distributed"/>
  </si>
  <si>
    <r>
      <t>Eco-Life Day &amp; Week in Saitama 2024 Winter Checklist</t>
    </r>
    <r>
      <rPr>
        <b/>
        <sz val="28"/>
        <color theme="0"/>
        <rFont val="メイリオ"/>
        <family val="3"/>
        <charset val="128"/>
      </rPr>
      <t>　　　</t>
    </r>
    <r>
      <rPr>
        <b/>
        <sz val="28"/>
        <color theme="0"/>
        <rFont val="Calibri"/>
        <family val="2"/>
      </rPr>
      <t>Junior/Senior High, General Use</t>
    </r>
    <r>
      <rPr>
        <b/>
        <sz val="28"/>
        <color theme="0"/>
        <rFont val="メイリオ"/>
        <family val="3"/>
        <charset val="128"/>
      </rPr>
      <t>　</t>
    </r>
    <phoneticPr fontId="30" type="Hiragana" alignment="distributed"/>
  </si>
  <si>
    <r>
      <rPr>
        <sz val="17"/>
        <rFont val="Calibri"/>
        <family val="2"/>
      </rPr>
      <t>I used the heater in moderation and kept the room temperature around 20</t>
    </r>
    <r>
      <rPr>
        <sz val="17"/>
        <rFont val="ＭＳ Ｐゴシック"/>
        <family val="2"/>
        <charset val="128"/>
      </rPr>
      <t>℃</t>
    </r>
    <r>
      <rPr>
        <sz val="17"/>
        <rFont val="Calibri"/>
        <family val="2"/>
      </rPr>
      <t xml:space="preserve">. (144g/day) (save </t>
    </r>
    <r>
      <rPr>
        <sz val="17"/>
        <rFont val="ＭＳ Ｐゴシック"/>
        <family val="2"/>
        <charset val="128"/>
      </rPr>
      <t>1,781</t>
    </r>
    <r>
      <rPr>
        <sz val="17"/>
        <rFont val="Calibri"/>
        <family val="2"/>
      </rPr>
      <t xml:space="preserve"> yen/winter)</t>
    </r>
    <phoneticPr fontId="28" type="Hiragana" alignment="distributed"/>
  </si>
  <si>
    <r>
      <rPr>
        <sz val="18"/>
        <rFont val="Calibri"/>
        <family val="2"/>
      </rPr>
      <t>I cleaned the air conditioner filter. (280g/week)</t>
    </r>
    <r>
      <rPr>
        <sz val="18"/>
        <rFont val="ＭＳ Ｐゴシック"/>
        <family val="3"/>
        <charset val="128"/>
      </rPr>
      <t xml:space="preserve">
</t>
    </r>
    <r>
      <rPr>
        <sz val="18"/>
        <rFont val="Calibri"/>
        <family val="2"/>
      </rPr>
      <t xml:space="preserve">(save </t>
    </r>
    <r>
      <rPr>
        <sz val="18"/>
        <rFont val="ＭＳ Ｐゴシック"/>
        <family val="2"/>
        <charset val="128"/>
      </rPr>
      <t>1,072</t>
    </r>
    <r>
      <rPr>
        <sz val="18"/>
        <rFont val="Calibri"/>
        <family val="2"/>
      </rPr>
      <t>yen/year)</t>
    </r>
    <phoneticPr fontId="28" type="Hiragana" alignment="distributed"/>
  </si>
  <si>
    <r>
      <rPr>
        <sz val="16"/>
        <rFont val="Calibri"/>
        <family val="2"/>
      </rPr>
      <t>I turned off the TV when I was doing other things. (36g/day)</t>
    </r>
    <r>
      <rPr>
        <sz val="16"/>
        <rFont val="ＭＳ Ｐゴシック"/>
        <family val="3"/>
        <charset val="128"/>
      </rPr>
      <t>　</t>
    </r>
    <r>
      <rPr>
        <sz val="16"/>
        <rFont val="Calibri"/>
        <family val="2"/>
      </rPr>
      <t>(save 968yen/year)</t>
    </r>
    <phoneticPr fontId="28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</si>
  <si>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(36g)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</si>
  <si>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(252g)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</si>
  <si>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(36g)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</si>
  <si>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week </t>
    </r>
    <r>
      <rPr>
        <sz val="14"/>
        <color theme="1"/>
        <rFont val="Calibri"/>
        <family val="2"/>
      </rPr>
      <t>(252g)</t>
    </r>
    <phoneticPr fontId="31" type="Hiragana" alignment="distributed"/>
  </si>
  <si>
    <r>
      <rPr>
        <sz val="18"/>
        <rFont val="Calibri"/>
        <family val="2"/>
      </rPr>
      <t>I turned off and unplugged appliances (TV, etc) that were not in use. (70g/day)</t>
    </r>
    <r>
      <rPr>
        <sz val="18"/>
        <rFont val="ＭＳ Ｐゴシック"/>
        <family val="3"/>
        <charset val="128"/>
      </rPr>
      <t xml:space="preserve">
</t>
    </r>
    <r>
      <rPr>
        <sz val="18"/>
        <rFont val="Calibri"/>
        <family val="2"/>
      </rPr>
      <t xml:space="preserve">(save </t>
    </r>
    <r>
      <rPr>
        <sz val="18"/>
        <rFont val="ＭＳ Ｐゴシック"/>
        <family val="2"/>
        <charset val="128"/>
      </rPr>
      <t>1,879</t>
    </r>
    <r>
      <rPr>
        <sz val="18"/>
        <rFont val="Calibri"/>
        <family val="2"/>
      </rPr>
      <t>yen/year)</t>
    </r>
    <phoneticPr fontId="28" type="Hiragana" alignment="distributed"/>
  </si>
  <si>
    <t>I used energy-saving LED lights. (819g/week)
(save 3,121 yen/year)</t>
    <phoneticPr fontId="28" type="Hiragana" alignment="distributed"/>
  </si>
  <si>
    <r>
      <t>I did it</t>
    </r>
    <r>
      <rPr>
        <sz val="18"/>
        <color theme="1"/>
        <rFont val="Segoe UI Symbol"/>
        <family val="3"/>
      </rPr>
      <t>✔</t>
    </r>
    <r>
      <rPr>
        <sz val="18"/>
        <color theme="1"/>
        <rFont val="ＭＳ Ｐゴシック"/>
        <family val="3"/>
        <charset val="128"/>
      </rPr>
      <t xml:space="preserve">
</t>
    </r>
    <r>
      <rPr>
        <sz val="18"/>
        <color theme="1"/>
        <rFont val="Calibri"/>
        <family val="2"/>
      </rPr>
      <t>(819g)</t>
    </r>
    <phoneticPr fontId="31" type="Hiragana" alignment="distributed"/>
  </si>
  <si>
    <t>When I left the room, I turned off the lights. (19g/day)
(save 514yen/year)</t>
    <phoneticPr fontId="31" type="Hiragana" alignment="distributed"/>
  </si>
  <si>
    <t>I did not leave the water running and turned the tap off properly. (103g/day) 
(save 3,103 yen/year)</t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</si>
  <si>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(103g)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</si>
  <si>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(721g)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</si>
  <si>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(103g)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</si>
  <si>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(721g)</t>
    </r>
    <phoneticPr fontId="31" type="Hiragana" alignment="distributed"/>
  </si>
  <si>
    <t>Everyone used the bath while the water was still hot. (292g/day) 
(save 6,229yen/year)</t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</si>
  <si>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(292g)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</si>
  <si>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(2,044g)</t>
    </r>
    <phoneticPr fontId="31" type="Hiragana" alignment="distributed"/>
  </si>
  <si>
    <t>I lowered the heated toilet seat setting (turned off in summer). (231g/week) (save 885yen/year)</t>
    <phoneticPr fontId="37" type="Hiragana" alignment="distributed"/>
  </si>
  <si>
    <t>I didn't use the "keep warm" function on the rice cooker. (53g/day) 
(save 1,415 yen/year)</t>
    <phoneticPr fontId="31" type="Hiragana" alignment="distributed"/>
  </si>
  <si>
    <t xml:space="preserve">
I unplugged the electric water boiler when not using it for a long time. (135g/day)
(save 3,606yen/year)</t>
    <phoneticPr fontId="31" type="Hiragana" alignment="distributed"/>
  </si>
  <si>
    <t>I didn't put too much food in the fridge. (55g/day)
(save 1,471yen/year)</t>
    <phoneticPr fontId="31" type="Hiragana" alignment="distributed"/>
  </si>
  <si>
    <t xml:space="preserve">
I changed the temperature setting of the fridge from high to medium power. (539g/week)
(save 2,071yen/year)</t>
    <phoneticPr fontId="31" type="Hiragana" alignment="distributed"/>
  </si>
  <si>
    <t xml:space="preserve">
I ate all my food and did not waste anything.  (18g/day)</t>
    <phoneticPr fontId="31" type="Hiragana"/>
  </si>
  <si>
    <r>
      <t>I did it for</t>
    </r>
    <r>
      <rPr>
        <b/>
        <sz val="16"/>
        <color theme="1"/>
        <rFont val="Calibri"/>
        <family val="2"/>
      </rPr>
      <t xml:space="preserve"> 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(18g)</t>
    </r>
    <phoneticPr fontId="31" type="Hiragana" alignment="distributed"/>
  </si>
  <si>
    <r>
      <t>I did for</t>
    </r>
    <r>
      <rPr>
        <b/>
        <sz val="16"/>
        <color theme="1"/>
        <rFont val="Calibri"/>
        <family val="2"/>
      </rPr>
      <t xml:space="preserve"> 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(126g)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</si>
  <si>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>1 day</t>
    </r>
    <r>
      <rPr>
        <sz val="14"/>
        <color theme="1"/>
        <rFont val="Calibri"/>
        <family val="2"/>
      </rPr>
      <t xml:space="preserve"> (18g)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</si>
  <si>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(126g)</t>
    </r>
    <phoneticPr fontId="31" type="Hiragana" alignment="distributed"/>
  </si>
  <si>
    <t>I did it for 1 day✔(97g)</t>
  </si>
  <si>
    <t>I did for 1 week✔(679g)</t>
  </si>
  <si>
    <t>Number of people who
did it for 1 day (97g)</t>
  </si>
  <si>
    <t>Number of people who
did it for 1 week (679g)</t>
  </si>
  <si>
    <t>When I went out, I walked, biked, or took public transport instead of going by car. (188g/day) 
(save 2,528yen/year)</t>
    <phoneticPr fontId="31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</si>
  <si>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(188g)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</si>
  <si>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(1,316g)</t>
    </r>
    <phoneticPr fontId="31" type="Hiragana" alignment="distributed"/>
  </si>
  <si>
    <r>
      <t xml:space="preserve">Number of people who
did it for </t>
    </r>
    <r>
      <rPr>
        <b/>
        <sz val="14"/>
        <color theme="1"/>
        <rFont val="Calibri"/>
        <family val="2"/>
      </rPr>
      <t xml:space="preserve">1 day </t>
    </r>
    <r>
      <rPr>
        <sz val="14"/>
        <color theme="1"/>
        <rFont val="Calibri"/>
        <family val="2"/>
      </rPr>
      <t>(188g)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</si>
  <si>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 </t>
    </r>
    <r>
      <rPr>
        <sz val="14"/>
        <color theme="1"/>
        <rFont val="Calibri"/>
        <family val="2"/>
      </rPr>
      <t>(1,316g)</t>
    </r>
    <phoneticPr fontId="31" type="Hiragana" alignment="distributed"/>
  </si>
  <si>
    <r>
      <t>*For every person that completes all goals in a day, we can reduce 3,648g of CO</t>
    </r>
    <r>
      <rPr>
        <vertAlign val="superscript"/>
        <sz val="14"/>
        <color theme="1"/>
        <rFont val="Calibri"/>
        <family val="2"/>
      </rPr>
      <t>2</t>
    </r>
    <r>
      <rPr>
        <sz val="14"/>
        <color theme="1"/>
        <rFont val="Calibri"/>
        <family val="2"/>
      </rPr>
      <t>!</t>
    </r>
    <phoneticPr fontId="36" type="Hiragana" alignment="distributed"/>
  </si>
  <si>
    <r>
      <t xml:space="preserve">
</t>
    </r>
    <r>
      <rPr>
        <sz val="16"/>
        <rFont val="Calibri"/>
        <family val="2"/>
      </rPr>
      <t>I recieved all my packages in one delivery. (470g/day)</t>
    </r>
    <phoneticPr fontId="37" type="Hiragana" alignment="distributed"/>
  </si>
  <si>
    <r>
      <t>17</t>
    </r>
    <r>
      <rPr>
        <b/>
        <sz val="18"/>
        <rFont val="メイリオ"/>
        <family val="3"/>
        <charset val="128"/>
      </rPr>
      <t>　</t>
    </r>
    <r>
      <rPr>
        <b/>
        <sz val="18"/>
        <rFont val="Calibri"/>
        <family val="2"/>
      </rPr>
      <t>(Going Out)</t>
    </r>
    <phoneticPr fontId="3" type="Hiragana" alignment="distributed"/>
  </si>
  <si>
    <r>
      <t xml:space="preserve">I did it for </t>
    </r>
    <r>
      <rPr>
        <b/>
        <sz val="16"/>
        <color theme="1"/>
        <rFont val="Calibri"/>
        <family val="2"/>
      </rPr>
      <t>1 day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(470g)</t>
    </r>
    <phoneticPr fontId="31" type="Hiragana" alignment="distributed"/>
  </si>
  <si>
    <r>
      <t xml:space="preserve">I did for </t>
    </r>
    <r>
      <rPr>
        <b/>
        <sz val="16"/>
        <color theme="1"/>
        <rFont val="Calibri"/>
        <family val="2"/>
      </rPr>
      <t>1 week</t>
    </r>
    <r>
      <rPr>
        <sz val="16"/>
        <color theme="1"/>
        <rFont val="Segoe UI Symbol"/>
        <family val="3"/>
      </rPr>
      <t>✔</t>
    </r>
    <r>
      <rPr>
        <sz val="16"/>
        <color theme="1"/>
        <rFont val="Calibri"/>
        <family val="2"/>
      </rPr>
      <t>(3290g)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</si>
  <si>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sz val="14"/>
        <color theme="1"/>
        <rFont val="Calibri"/>
        <family val="2"/>
      </rPr>
      <t>(470g)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</si>
  <si>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week</t>
    </r>
    <r>
      <rPr>
        <sz val="14"/>
        <color theme="1"/>
        <rFont val="Calibri"/>
        <family val="2"/>
      </rPr>
      <t xml:space="preserve"> (3290g)</t>
    </r>
    <phoneticPr fontId="31" type="Hiragana" alignment="distributed"/>
  </si>
  <si>
    <r>
      <t>Number of people who
did it for</t>
    </r>
    <r>
      <rPr>
        <b/>
        <sz val="14"/>
        <color theme="1"/>
        <rFont val="Calibri"/>
        <family val="2"/>
      </rPr>
      <t xml:space="preserve"> 1 day </t>
    </r>
    <r>
      <rPr>
        <b/>
        <sz val="14"/>
        <color theme="1"/>
        <rFont val="ＭＳ Ｐゴシック"/>
        <family val="2"/>
        <charset val="128"/>
      </rPr>
      <t>（</t>
    </r>
    <r>
      <rPr>
        <sz val="14"/>
        <color theme="1"/>
        <rFont val="Calibri"/>
        <family val="2"/>
      </rPr>
      <t>33g)</t>
    </r>
    <phoneticPr fontId="3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</si>
</sst>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73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8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name val="Calibri"/>
      <family val="2"/>
    </font>
    <font>
      <sz val="24"/>
      <color theme="1"/>
      <name val="ＭＳ Ｐゴシック"/>
      <family val="3"/>
      <charset val="128"/>
    </font>
    <font>
      <sz val="24"/>
      <color theme="1"/>
      <name val="Calibri"/>
      <family val="2"/>
    </font>
    <font>
      <sz val="24"/>
      <color rgb="FF00B050"/>
      <name val="Calibri"/>
      <family val="2"/>
    </font>
    <font>
      <b/>
      <sz val="28"/>
      <color theme="0"/>
      <name val="Calibri"/>
      <family val="2"/>
    </font>
    <font>
      <b/>
      <sz val="28"/>
      <color theme="0"/>
      <name val="メイリオ"/>
      <family val="3"/>
      <charset val="128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sz val="20"/>
      <color theme="1"/>
      <name val="Calibri"/>
      <family val="2"/>
    </font>
    <font>
      <sz val="28"/>
      <color theme="1"/>
      <name val="Calibri"/>
      <family val="2"/>
    </font>
    <font>
      <sz val="18"/>
      <color rgb="FFFF0000"/>
      <name val="Calibri"/>
      <family val="2"/>
    </font>
    <font>
      <sz val="18"/>
      <name val="Calibri"/>
      <family val="2"/>
    </font>
    <font>
      <b/>
      <sz val="20"/>
      <color rgb="FF00B050"/>
      <name val="Calibri"/>
      <family val="2"/>
    </font>
    <font>
      <sz val="18"/>
      <name val="ＭＳ Ｐゴシック"/>
      <family val="3"/>
      <charset val="128"/>
    </font>
    <font>
      <b/>
      <vertAlign val="superscript"/>
      <sz val="20"/>
      <color rgb="FF00B050"/>
      <name val="Calibri"/>
      <family val="2"/>
    </font>
    <font>
      <sz val="18"/>
      <name val="ＭＳ Ｐゴシック"/>
      <family val="2"/>
      <charset val="128"/>
    </font>
    <font>
      <sz val="16"/>
      <name val="Calibri"/>
      <family val="2"/>
    </font>
    <font>
      <sz val="16"/>
      <name val="ＭＳ Ｐゴシック"/>
      <family val="3"/>
      <charset val="128"/>
    </font>
    <font>
      <sz val="1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20"/>
      <color theme="1"/>
      <name val="Segoe UI Symbol"/>
      <family val="2"/>
    </font>
    <font>
      <sz val="20"/>
      <color theme="1"/>
      <name val="游ゴシック"/>
      <family val="2"/>
      <charset val="128"/>
    </font>
    <font>
      <vertAlign val="superscript"/>
      <sz val="20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8"/>
      <color theme="1"/>
      <name val="Calibri"/>
      <family val="2"/>
    </font>
    <font>
      <sz val="16"/>
      <color theme="1"/>
      <name val="Segoe UI Symbol"/>
      <family val="3"/>
    </font>
    <font>
      <sz val="18"/>
      <color theme="1"/>
      <name val="Segoe UI Symbol"/>
      <family val="3"/>
    </font>
    <font>
      <vertAlign val="superscript"/>
      <sz val="14"/>
      <color theme="1"/>
      <name val="Calibri"/>
      <family val="2"/>
    </font>
    <font>
      <vertAlign val="superscript"/>
      <sz val="16"/>
      <color theme="1"/>
      <name val="Calibri"/>
      <family val="2"/>
    </font>
    <font>
      <sz val="17"/>
      <name val="ＭＳ Ｐゴシック"/>
      <family val="2"/>
      <charset val="128"/>
    </font>
    <font>
      <b/>
      <sz val="17"/>
      <name val="ＭＳ Ｐゴシック"/>
      <family val="3"/>
      <charset val="128"/>
    </font>
    <font>
      <sz val="17"/>
      <name val="Calibri"/>
      <family val="2"/>
    </font>
    <font>
      <b/>
      <sz val="16"/>
      <name val="Calibri"/>
      <family val="2"/>
    </font>
    <font>
      <b/>
      <sz val="14"/>
      <color theme="1"/>
      <name val="ＭＳ Ｐ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16" fillId="0" borderId="0" xfId="0" applyFont="1">
      <alignment vertical="center"/>
    </xf>
    <xf numFmtId="0" fontId="0" fillId="9" borderId="0" xfId="0" applyFill="1">
      <alignment vertical="center"/>
    </xf>
    <xf numFmtId="0" fontId="17" fillId="7" borderId="19" xfId="0" applyFont="1" applyFill="1" applyBorder="1" applyAlignment="1">
      <alignment horizontal="center" vertical="center"/>
    </xf>
    <xf numFmtId="0" fontId="18" fillId="7" borderId="29" xfId="0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34" fillId="0" borderId="0" xfId="0" applyFont="1" applyAlignment="1">
      <alignment horizontal="center" vertical="center" shrinkToFit="1"/>
    </xf>
    <xf numFmtId="0" fontId="22" fillId="0" borderId="1" xfId="0" applyFont="1" applyBorder="1">
      <alignment vertical="center"/>
    </xf>
    <xf numFmtId="0" fontId="17" fillId="7" borderId="19" xfId="0" applyFont="1" applyFill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18" fillId="7" borderId="29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8" fillId="7" borderId="34" xfId="0" applyFont="1" applyFill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40" fillId="0" borderId="0" xfId="0" applyFont="1">
      <alignment vertical="center"/>
    </xf>
    <xf numFmtId="0" fontId="44" fillId="0" borderId="9" xfId="0" applyFont="1" applyBorder="1" applyAlignment="1">
      <alignment horizontal="center" vertical="center" textRotation="90" wrapText="1"/>
    </xf>
    <xf numFmtId="0" fontId="46" fillId="0" borderId="1" xfId="0" applyFont="1" applyBorder="1" applyAlignment="1">
      <alignment horizontal="center" vertical="center"/>
    </xf>
    <xf numFmtId="0" fontId="47" fillId="0" borderId="0" xfId="0" applyFont="1">
      <alignment vertical="center"/>
    </xf>
    <xf numFmtId="0" fontId="50" fillId="0" borderId="0" xfId="0" applyFont="1" applyAlignment="1">
      <alignment horizontal="right" vertical="center"/>
    </xf>
    <xf numFmtId="0" fontId="46" fillId="0" borderId="0" xfId="0" applyFont="1">
      <alignment vertical="center"/>
    </xf>
    <xf numFmtId="0" fontId="44" fillId="8" borderId="17" xfId="0" applyFont="1" applyFill="1" applyBorder="1" applyAlignment="1">
      <alignment vertical="center" shrinkToFit="1"/>
    </xf>
    <xf numFmtId="0" fontId="44" fillId="0" borderId="26" xfId="0" applyFont="1" applyBorder="1" applyAlignment="1">
      <alignment vertical="center" shrinkToFit="1"/>
    </xf>
    <xf numFmtId="0" fontId="44" fillId="8" borderId="20" xfId="0" applyFont="1" applyFill="1" applyBorder="1" applyAlignment="1">
      <alignment vertical="center" shrinkToFit="1"/>
    </xf>
    <xf numFmtId="0" fontId="44" fillId="0" borderId="28" xfId="0" applyFont="1" applyBorder="1" applyAlignment="1">
      <alignment vertical="center" shrinkToFit="1"/>
    </xf>
    <xf numFmtId="0" fontId="44" fillId="0" borderId="30" xfId="0" applyFont="1" applyBorder="1" applyAlignment="1">
      <alignment vertical="center" shrinkToFit="1"/>
    </xf>
    <xf numFmtId="0" fontId="44" fillId="0" borderId="27" xfId="0" applyFont="1" applyBorder="1" applyAlignment="1">
      <alignment vertical="center" shrinkToFit="1"/>
    </xf>
    <xf numFmtId="0" fontId="61" fillId="8" borderId="28" xfId="0" applyFont="1" applyFill="1" applyBorder="1" applyAlignment="1">
      <alignment vertical="center" wrapText="1" shrinkToFit="1"/>
    </xf>
    <xf numFmtId="0" fontId="61" fillId="8" borderId="30" xfId="0" applyFont="1" applyFill="1" applyBorder="1" applyAlignment="1">
      <alignment vertical="center" wrapText="1" shrinkToFit="1"/>
    </xf>
    <xf numFmtId="0" fontId="61" fillId="8" borderId="32" xfId="0" applyFont="1" applyFill="1" applyBorder="1" applyAlignment="1">
      <alignment vertical="center" wrapText="1" shrinkToFit="1"/>
    </xf>
    <xf numFmtId="0" fontId="61" fillId="8" borderId="33" xfId="0" applyFont="1" applyFill="1" applyBorder="1" applyAlignment="1">
      <alignment vertical="center" wrapText="1" shrinkToFit="1"/>
    </xf>
    <xf numFmtId="0" fontId="61" fillId="0" borderId="18" xfId="0" applyFont="1" applyBorder="1" applyAlignment="1">
      <alignment vertical="center" wrapText="1" shrinkToFit="1"/>
    </xf>
    <xf numFmtId="0" fontId="61" fillId="0" borderId="21" xfId="0" applyFont="1" applyBorder="1" applyAlignment="1">
      <alignment vertical="center" wrapText="1" shrinkToFit="1"/>
    </xf>
    <xf numFmtId="0" fontId="44" fillId="0" borderId="3" xfId="0" applyFont="1" applyBorder="1" applyAlignment="1">
      <alignment vertical="center" shrinkToFit="1"/>
    </xf>
    <xf numFmtId="0" fontId="44" fillId="0" borderId="8" xfId="0" applyFont="1" applyBorder="1" applyAlignment="1">
      <alignment vertical="center" shrinkToFit="1"/>
    </xf>
    <xf numFmtId="0" fontId="61" fillId="0" borderId="0" xfId="0" applyFont="1" applyAlignment="1">
      <alignment horizontal="right" vertical="center"/>
    </xf>
    <xf numFmtId="0" fontId="44" fillId="0" borderId="41" xfId="0" applyFont="1" applyBorder="1" applyAlignment="1">
      <alignment horizontal="center" vertical="center" textRotation="90" wrapText="1"/>
    </xf>
    <xf numFmtId="178" fontId="21" fillId="0" borderId="36" xfId="0" applyNumberFormat="1" applyFont="1" applyBorder="1" applyAlignment="1">
      <alignment horizontal="center" vertical="center" wrapText="1"/>
    </xf>
    <xf numFmtId="178" fontId="21" fillId="0" borderId="37" xfId="0" applyNumberFormat="1" applyFont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63" fillId="7" borderId="7" xfId="0" applyFont="1" applyFill="1" applyBorder="1" applyAlignment="1">
      <alignment horizontal="center" vertical="center" wrapText="1"/>
    </xf>
    <xf numFmtId="0" fontId="63" fillId="7" borderId="33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48" fillId="7" borderId="27" xfId="0" applyFont="1" applyFill="1" applyBorder="1" applyAlignment="1">
      <alignment horizontal="center" vertical="center" wrapText="1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38" fillId="4" borderId="2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48" fillId="7" borderId="0" xfId="0" applyFont="1" applyFill="1" applyAlignment="1">
      <alignment horizontal="center" vertical="center" wrapText="1"/>
    </xf>
    <xf numFmtId="0" fontId="63" fillId="7" borderId="0" xfId="0" applyFont="1" applyFill="1" applyAlignment="1">
      <alignment horizontal="center" vertical="center"/>
    </xf>
    <xf numFmtId="0" fontId="44" fillId="0" borderId="10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9" fillId="0" borderId="3" xfId="0" applyFont="1" applyBorder="1" applyAlignment="1">
      <alignment horizontal="justify" wrapText="1"/>
    </xf>
    <xf numFmtId="0" fontId="49" fillId="0" borderId="14" xfId="0" applyFont="1" applyBorder="1" applyAlignment="1">
      <alignment horizontal="justify"/>
    </xf>
    <xf numFmtId="0" fontId="49" fillId="0" borderId="3" xfId="0" applyFont="1" applyBorder="1" applyAlignment="1">
      <alignment horizontal="left" wrapText="1"/>
    </xf>
    <xf numFmtId="0" fontId="38" fillId="0" borderId="14" xfId="0" applyFont="1" applyBorder="1" applyAlignment="1">
      <alignment horizontal="left" wrapText="1"/>
    </xf>
    <xf numFmtId="0" fontId="44" fillId="0" borderId="9" xfId="0" applyFont="1" applyBorder="1" applyAlignment="1">
      <alignment horizontal="center" vertical="center"/>
    </xf>
    <xf numFmtId="0" fontId="44" fillId="0" borderId="10" xfId="0" applyFont="1" applyBorder="1" applyAlignment="1">
      <alignment horizontal="center" vertical="center"/>
    </xf>
    <xf numFmtId="0" fontId="44" fillId="0" borderId="3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justify"/>
    </xf>
    <xf numFmtId="0" fontId="57" fillId="0" borderId="3" xfId="0" applyFont="1" applyBorder="1" applyAlignment="1">
      <alignment horizontal="justify" wrapText="1"/>
    </xf>
    <xf numFmtId="0" fontId="57" fillId="0" borderId="14" xfId="0" applyFont="1" applyBorder="1" applyAlignment="1">
      <alignment horizontal="justify"/>
    </xf>
    <xf numFmtId="0" fontId="54" fillId="0" borderId="3" xfId="0" applyFont="1" applyBorder="1" applyAlignment="1">
      <alignment horizontal="justify" wrapText="1"/>
    </xf>
    <xf numFmtId="0" fontId="54" fillId="0" borderId="14" xfId="0" applyFont="1" applyBorder="1" applyAlignment="1">
      <alignment horizontal="justify" wrapText="1"/>
    </xf>
    <xf numFmtId="0" fontId="71" fillId="0" borderId="3" xfId="0" applyFont="1" applyBorder="1" applyAlignment="1">
      <alignment horizontal="justify" wrapText="1"/>
    </xf>
    <xf numFmtId="0" fontId="71" fillId="0" borderId="14" xfId="0" applyFont="1" applyBorder="1" applyAlignment="1">
      <alignment horizontal="justify" wrapText="1"/>
    </xf>
    <xf numFmtId="0" fontId="38" fillId="6" borderId="2" xfId="0" applyFont="1" applyFill="1" applyBorder="1" applyAlignment="1">
      <alignment horizontal="center" vertical="center"/>
    </xf>
    <xf numFmtId="0" fontId="49" fillId="0" borderId="14" xfId="0" applyFont="1" applyBorder="1" applyAlignment="1">
      <alignment horizontal="justify" wrapText="1"/>
    </xf>
    <xf numFmtId="0" fontId="54" fillId="0" borderId="14" xfId="0" applyFont="1" applyBorder="1" applyAlignment="1">
      <alignment horizontal="justify"/>
    </xf>
    <xf numFmtId="0" fontId="25" fillId="3" borderId="2" xfId="0" applyFont="1" applyFill="1" applyBorder="1" applyAlignment="1">
      <alignment horizontal="center" vertical="center"/>
    </xf>
    <xf numFmtId="0" fontId="42" fillId="1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6" fillId="0" borderId="3" xfId="0" applyFont="1" applyBorder="1" applyAlignment="1">
      <alignment horizontal="left" wrapText="1"/>
    </xf>
    <xf numFmtId="0" fontId="24" fillId="0" borderId="14" xfId="0" applyFont="1" applyBorder="1" applyAlignment="1">
      <alignment horizontal="left" wrapText="1"/>
    </xf>
    <xf numFmtId="0" fontId="53" fillId="0" borderId="3" xfId="0" applyFont="1" applyBorder="1" applyAlignment="1">
      <alignment horizontal="justify" wrapText="1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68" fillId="0" borderId="8" xfId="0" applyFont="1" applyBorder="1" applyAlignment="1">
      <alignment horizontal="left" wrapText="1"/>
    </xf>
    <xf numFmtId="0" fontId="69" fillId="0" borderId="14" xfId="0" applyFont="1" applyBorder="1" applyAlignment="1">
      <alignment horizontal="left" wrapText="1"/>
    </xf>
    <xf numFmtId="0" fontId="25" fillId="2" borderId="2" xfId="0" applyFont="1" applyFill="1" applyBorder="1" applyAlignment="1">
      <alignment horizontal="center" vertical="center"/>
    </xf>
    <xf numFmtId="0" fontId="49" fillId="0" borderId="14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  <color rgb="FFFEA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jp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jpg"/><Relationship Id="rId19" Type="http://schemas.openxmlformats.org/officeDocument/2006/relationships/image" Target="../media/image19.pn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626546</xdr:colOff>
      <xdr:row>28</xdr:row>
      <xdr:rowOff>45770</xdr:rowOff>
    </xdr:from>
    <xdr:to>
      <xdr:col>6</xdr:col>
      <xdr:colOff>122018</xdr:colOff>
      <xdr:row>28</xdr:row>
      <xdr:rowOff>1320800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96612EF0-7E5B-4F3A-8166-E4817DC078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71" t="17619" r="21786" b="20476"/>
        <a:stretch/>
      </xdr:blipFill>
      <xdr:spPr>
        <a:xfrm>
          <a:off x="5277921" y="15381020"/>
          <a:ext cx="1556047" cy="1271855"/>
        </a:xfrm>
        <a:prstGeom prst="rect">
          <a:avLst/>
        </a:prstGeom>
      </xdr:spPr>
    </xdr:pic>
    <xdr:clientData/>
  </xdr:twoCellAnchor>
  <xdr:twoCellAnchor editAs="oneCell">
    <xdr:from>
      <xdr:col>7</xdr:col>
      <xdr:colOff>785814</xdr:colOff>
      <xdr:row>28</xdr:row>
      <xdr:rowOff>55378</xdr:rowOff>
    </xdr:from>
    <xdr:to>
      <xdr:col>8</xdr:col>
      <xdr:colOff>392113</xdr:colOff>
      <xdr:row>28</xdr:row>
      <xdr:rowOff>1197205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372FEC5D-D054-4E0C-B605-3B0542995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84" t="13514" r="8108" b="16516"/>
        <a:stretch/>
      </xdr:blipFill>
      <xdr:spPr>
        <a:xfrm>
          <a:off x="8310564" y="15259659"/>
          <a:ext cx="1674812" cy="1141827"/>
        </a:xfrm>
        <a:prstGeom prst="rect">
          <a:avLst/>
        </a:prstGeom>
      </xdr:spPr>
    </xdr:pic>
    <xdr:clientData/>
  </xdr:twoCellAnchor>
  <xdr:twoCellAnchor editAs="oneCell">
    <xdr:from>
      <xdr:col>9</xdr:col>
      <xdr:colOff>659947</xdr:colOff>
      <xdr:row>28</xdr:row>
      <xdr:rowOff>84946</xdr:rowOff>
    </xdr:from>
    <xdr:to>
      <xdr:col>10</xdr:col>
      <xdr:colOff>57453</xdr:colOff>
      <xdr:row>28</xdr:row>
      <xdr:rowOff>1136451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1BA013F8-98AE-434D-B8EA-4D68EDCDB8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64" t="16667" r="20909" b="27992"/>
        <a:stretch/>
      </xdr:blipFill>
      <xdr:spPr>
        <a:xfrm>
          <a:off x="10740572" y="14467696"/>
          <a:ext cx="1461256" cy="1054680"/>
        </a:xfrm>
        <a:prstGeom prst="rect">
          <a:avLst/>
        </a:prstGeom>
      </xdr:spPr>
    </xdr:pic>
    <xdr:clientData/>
  </xdr:twoCellAnchor>
  <xdr:twoCellAnchor editAs="oneCell">
    <xdr:from>
      <xdr:col>7</xdr:col>
      <xdr:colOff>385536</xdr:colOff>
      <xdr:row>36</xdr:row>
      <xdr:rowOff>201938</xdr:rowOff>
    </xdr:from>
    <xdr:to>
      <xdr:col>8</xdr:col>
      <xdr:colOff>187821</xdr:colOff>
      <xdr:row>36</xdr:row>
      <xdr:rowOff>1265307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4B3112F1-8411-422F-8DAD-6BD7821A3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4" t="23637" r="14773" b="22424"/>
        <a:stretch/>
      </xdr:blipFill>
      <xdr:spPr>
        <a:xfrm>
          <a:off x="7910286" y="20998188"/>
          <a:ext cx="1866035" cy="1060194"/>
        </a:xfrm>
        <a:prstGeom prst="rect">
          <a:avLst/>
        </a:prstGeom>
      </xdr:spPr>
    </xdr:pic>
    <xdr:clientData/>
  </xdr:twoCellAnchor>
  <xdr:twoCellAnchor editAs="oneCell">
    <xdr:from>
      <xdr:col>5</xdr:col>
      <xdr:colOff>721200</xdr:colOff>
      <xdr:row>10</xdr:row>
      <xdr:rowOff>62557</xdr:rowOff>
    </xdr:from>
    <xdr:to>
      <xdr:col>6</xdr:col>
      <xdr:colOff>198241</xdr:colOff>
      <xdr:row>10</xdr:row>
      <xdr:rowOff>1158875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19B84758-07ED-4BA6-93DD-E1CE9632E5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29" t="13809" r="13214" b="19525"/>
        <a:stretch/>
      </xdr:blipFill>
      <xdr:spPr>
        <a:xfrm>
          <a:off x="5055075" y="3523307"/>
          <a:ext cx="1537616" cy="1096318"/>
        </a:xfrm>
        <a:prstGeom prst="rect">
          <a:avLst/>
        </a:prstGeom>
      </xdr:spPr>
    </xdr:pic>
    <xdr:clientData/>
  </xdr:twoCellAnchor>
  <xdr:twoCellAnchor editAs="oneCell">
    <xdr:from>
      <xdr:col>9</xdr:col>
      <xdr:colOff>809625</xdr:colOff>
      <xdr:row>10</xdr:row>
      <xdr:rowOff>108856</xdr:rowOff>
    </xdr:from>
    <xdr:to>
      <xdr:col>9</xdr:col>
      <xdr:colOff>1978705</xdr:colOff>
      <xdr:row>10</xdr:row>
      <xdr:rowOff>1037539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65A372A4-B576-42FB-8840-ADF7076CE4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4" t="21904" r="23929" b="21905"/>
        <a:stretch/>
      </xdr:blipFill>
      <xdr:spPr>
        <a:xfrm>
          <a:off x="11215688" y="3525950"/>
          <a:ext cx="1169080" cy="925508"/>
        </a:xfrm>
        <a:prstGeom prst="rect">
          <a:avLst/>
        </a:prstGeom>
      </xdr:spPr>
    </xdr:pic>
    <xdr:clientData/>
  </xdr:twoCellAnchor>
  <xdr:twoCellAnchor editAs="oneCell">
    <xdr:from>
      <xdr:col>11</xdr:col>
      <xdr:colOff>697800</xdr:colOff>
      <xdr:row>10</xdr:row>
      <xdr:rowOff>48318</xdr:rowOff>
    </xdr:from>
    <xdr:to>
      <xdr:col>12</xdr:col>
      <xdr:colOff>115094</xdr:colOff>
      <xdr:row>10</xdr:row>
      <xdr:rowOff>1436012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D6941E9D-3C13-4E99-8AD9-DF86C24500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t="9524" r="26786" b="30476"/>
        <a:stretch/>
      </xdr:blipFill>
      <xdr:spPr>
        <a:xfrm>
          <a:off x="13985175" y="3465412"/>
          <a:ext cx="1488982" cy="1384519"/>
        </a:xfrm>
        <a:prstGeom prst="rect">
          <a:avLst/>
        </a:prstGeom>
      </xdr:spPr>
    </xdr:pic>
    <xdr:clientData/>
  </xdr:twoCellAnchor>
  <xdr:twoCellAnchor editAs="oneCell">
    <xdr:from>
      <xdr:col>3</xdr:col>
      <xdr:colOff>573717</xdr:colOff>
      <xdr:row>18</xdr:row>
      <xdr:rowOff>36286</xdr:rowOff>
    </xdr:from>
    <xdr:to>
      <xdr:col>4</xdr:col>
      <xdr:colOff>84816</xdr:colOff>
      <xdr:row>18</xdr:row>
      <xdr:rowOff>1143568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D0BBC936-263E-4DB6-8FFF-18BD2B519E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9047" r="11429" b="9048"/>
        <a:stretch/>
      </xdr:blipFill>
      <xdr:spPr>
        <a:xfrm>
          <a:off x="2034217" y="8958036"/>
          <a:ext cx="1578024" cy="1107282"/>
        </a:xfrm>
        <a:prstGeom prst="rect">
          <a:avLst/>
        </a:prstGeom>
      </xdr:spPr>
    </xdr:pic>
    <xdr:clientData/>
  </xdr:twoCellAnchor>
  <xdr:twoCellAnchor editAs="oneCell">
    <xdr:from>
      <xdr:col>7</xdr:col>
      <xdr:colOff>1027131</xdr:colOff>
      <xdr:row>18</xdr:row>
      <xdr:rowOff>68034</xdr:rowOff>
    </xdr:from>
    <xdr:to>
      <xdr:col>8</xdr:col>
      <xdr:colOff>608548</xdr:colOff>
      <xdr:row>18</xdr:row>
      <xdr:rowOff>1171575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AEC2C70C-B3DB-4F12-BE79-EB07E97BC3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5" t="17619" r="11785" b="20000"/>
        <a:stretch/>
      </xdr:blipFill>
      <xdr:spPr>
        <a:xfrm>
          <a:off x="8551881" y="8989784"/>
          <a:ext cx="1645167" cy="1106716"/>
        </a:xfrm>
        <a:prstGeom prst="rect">
          <a:avLst/>
        </a:prstGeom>
      </xdr:spPr>
    </xdr:pic>
    <xdr:clientData/>
  </xdr:twoCellAnchor>
  <xdr:twoCellAnchor editAs="oneCell">
    <xdr:from>
      <xdr:col>9</xdr:col>
      <xdr:colOff>691423</xdr:colOff>
      <xdr:row>18</xdr:row>
      <xdr:rowOff>95250</xdr:rowOff>
    </xdr:from>
    <xdr:to>
      <xdr:col>10</xdr:col>
      <xdr:colOff>181856</xdr:colOff>
      <xdr:row>18</xdr:row>
      <xdr:rowOff>1153432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883023C8-4222-4D2D-8595-DE6693E005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619" r="13928" b="20476"/>
        <a:stretch/>
      </xdr:blipFill>
      <xdr:spPr>
        <a:xfrm>
          <a:off x="11089548" y="9017000"/>
          <a:ext cx="1557358" cy="1061357"/>
        </a:xfrm>
        <a:prstGeom prst="rect">
          <a:avLst/>
        </a:prstGeom>
      </xdr:spPr>
    </xdr:pic>
    <xdr:clientData/>
  </xdr:twoCellAnchor>
  <xdr:twoCellAnchor editAs="oneCell">
    <xdr:from>
      <xdr:col>11</xdr:col>
      <xdr:colOff>669017</xdr:colOff>
      <xdr:row>18</xdr:row>
      <xdr:rowOff>88666</xdr:rowOff>
    </xdr:from>
    <xdr:to>
      <xdr:col>12</xdr:col>
      <xdr:colOff>221342</xdr:colOff>
      <xdr:row>18</xdr:row>
      <xdr:rowOff>1134986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646C1ED3-D777-455D-8445-E34AD2C01B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56" t="17618" r="11430" b="17620"/>
        <a:stretch/>
      </xdr:blipFill>
      <xdr:spPr>
        <a:xfrm>
          <a:off x="13623017" y="9010416"/>
          <a:ext cx="1619250" cy="1043145"/>
        </a:xfrm>
        <a:prstGeom prst="rect">
          <a:avLst/>
        </a:prstGeom>
      </xdr:spPr>
    </xdr:pic>
    <xdr:clientData/>
  </xdr:twoCellAnchor>
  <xdr:twoCellAnchor editAs="oneCell">
    <xdr:from>
      <xdr:col>3</xdr:col>
      <xdr:colOff>689496</xdr:colOff>
      <xdr:row>28</xdr:row>
      <xdr:rowOff>63498</xdr:rowOff>
    </xdr:from>
    <xdr:to>
      <xdr:col>4</xdr:col>
      <xdr:colOff>352425</xdr:colOff>
      <xdr:row>28</xdr:row>
      <xdr:rowOff>1149707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3A863E70-A426-4851-9311-7996972188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1" t="16667" r="10715" b="18096"/>
        <a:stretch/>
      </xdr:blipFill>
      <xdr:spPr>
        <a:xfrm>
          <a:off x="2467496" y="15398748"/>
          <a:ext cx="1723504" cy="1083034"/>
        </a:xfrm>
        <a:prstGeom prst="rect">
          <a:avLst/>
        </a:prstGeom>
      </xdr:spPr>
    </xdr:pic>
    <xdr:clientData/>
  </xdr:twoCellAnchor>
  <xdr:twoCellAnchor editAs="oneCell">
    <xdr:from>
      <xdr:col>11</xdr:col>
      <xdr:colOff>529415</xdr:colOff>
      <xdr:row>36</xdr:row>
      <xdr:rowOff>130968</xdr:rowOff>
    </xdr:from>
    <xdr:to>
      <xdr:col>12</xdr:col>
      <xdr:colOff>208644</xdr:colOff>
      <xdr:row>36</xdr:row>
      <xdr:rowOff>1187450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48586585-373A-4210-804E-064701DC8F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10" t="18788" r="11364" b="18485"/>
        <a:stretch/>
      </xdr:blipFill>
      <xdr:spPr>
        <a:xfrm>
          <a:off x="13816790" y="20752593"/>
          <a:ext cx="1750917" cy="1059657"/>
        </a:xfrm>
        <a:prstGeom prst="rect">
          <a:avLst/>
        </a:prstGeom>
      </xdr:spPr>
    </xdr:pic>
    <xdr:clientData/>
  </xdr:twoCellAnchor>
  <xdr:twoCellAnchor>
    <xdr:from>
      <xdr:col>12</xdr:col>
      <xdr:colOff>71438</xdr:colOff>
      <xdr:row>4</xdr:row>
      <xdr:rowOff>23813</xdr:rowOff>
    </xdr:from>
    <xdr:to>
      <xdr:col>13</xdr:col>
      <xdr:colOff>345283</xdr:colOff>
      <xdr:row>5</xdr:row>
      <xdr:rowOff>55562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5887472-5799-4715-BBA6-4CBAF6C044B3}"/>
            </a:ext>
          </a:extLst>
        </xdr:cNvPr>
        <xdr:cNvSpPr/>
      </xdr:nvSpPr>
      <xdr:spPr>
        <a:xfrm>
          <a:off x="15430501" y="1404938"/>
          <a:ext cx="1083470" cy="53181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/>
              </a:solidFill>
            </a:rPr>
            <a:t>front</a:t>
          </a:r>
          <a:endParaRPr kumimoji="1" lang="ja-JP" altLang="en-US" sz="24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184149</xdr:colOff>
      <xdr:row>2</xdr:row>
      <xdr:rowOff>390524</xdr:rowOff>
    </xdr:from>
    <xdr:to>
      <xdr:col>14</xdr:col>
      <xdr:colOff>142875</xdr:colOff>
      <xdr:row>4</xdr:row>
      <xdr:rowOff>428625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D53D26DD-6951-4A0C-A4FD-102A8940E363}"/>
            </a:ext>
          </a:extLst>
        </xdr:cNvPr>
        <xdr:cNvSpPr/>
      </xdr:nvSpPr>
      <xdr:spPr>
        <a:xfrm>
          <a:off x="15519399" y="1073149"/>
          <a:ext cx="1181101" cy="7524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83343</xdr:colOff>
      <xdr:row>25</xdr:row>
      <xdr:rowOff>59531</xdr:rowOff>
    </xdr:from>
    <xdr:to>
      <xdr:col>13</xdr:col>
      <xdr:colOff>347664</xdr:colOff>
      <xdr:row>26</xdr:row>
      <xdr:rowOff>123032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39A47D88-8397-48BC-8FDD-D7B82FB682F1}"/>
            </a:ext>
          </a:extLst>
        </xdr:cNvPr>
        <xdr:cNvSpPr/>
      </xdr:nvSpPr>
      <xdr:spPr>
        <a:xfrm>
          <a:off x="15442406" y="13870781"/>
          <a:ext cx="1073946" cy="563564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tx1"/>
              </a:solidFill>
            </a:rPr>
            <a:t>back</a:t>
          </a:r>
          <a:endParaRPr kumimoji="1" lang="ja-JP" altLang="en-US" sz="24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26</xdr:row>
      <xdr:rowOff>180976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63501</xdr:colOff>
      <xdr:row>22</xdr:row>
      <xdr:rowOff>483052</xdr:rowOff>
    </xdr:from>
    <xdr:to>
      <xdr:col>13</xdr:col>
      <xdr:colOff>381001</xdr:colOff>
      <xdr:row>24</xdr:row>
      <xdr:rowOff>47625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ED705BFF-0649-4735-83AD-89F846AEFD81}"/>
            </a:ext>
          </a:extLst>
        </xdr:cNvPr>
        <xdr:cNvSpPr/>
      </xdr:nvSpPr>
      <xdr:spPr>
        <a:xfrm>
          <a:off x="16208376" y="13214802"/>
          <a:ext cx="317500" cy="58057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7</xdr:col>
      <xdr:colOff>476251</xdr:colOff>
      <xdr:row>10</xdr:row>
      <xdr:rowOff>51198</xdr:rowOff>
    </xdr:from>
    <xdr:to>
      <xdr:col>8</xdr:col>
      <xdr:colOff>558800</xdr:colOff>
      <xdr:row>10</xdr:row>
      <xdr:rowOff>1363889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4AE05E-C93E-4E35-92F0-20D544A5B7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b="9755"/>
        <a:stretch/>
      </xdr:blipFill>
      <xdr:spPr>
        <a:xfrm>
          <a:off x="8014608" y="3493805"/>
          <a:ext cx="2147660" cy="1309516"/>
        </a:xfrm>
        <a:prstGeom prst="rect">
          <a:avLst/>
        </a:prstGeom>
      </xdr:spPr>
    </xdr:pic>
    <xdr:clientData/>
  </xdr:twoCellAnchor>
  <xdr:twoCellAnchor editAs="oneCell">
    <xdr:from>
      <xdr:col>5</xdr:col>
      <xdr:colOff>453862</xdr:colOff>
      <xdr:row>18</xdr:row>
      <xdr:rowOff>31751</xdr:rowOff>
    </xdr:from>
    <xdr:to>
      <xdr:col>6</xdr:col>
      <xdr:colOff>215900</xdr:colOff>
      <xdr:row>18</xdr:row>
      <xdr:rowOff>1112611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E0B0A654-E426-41AD-AE5E-DC8B03D65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b="11547"/>
        <a:stretch/>
      </xdr:blipFill>
      <xdr:spPr>
        <a:xfrm>
          <a:off x="5121112" y="8903608"/>
          <a:ext cx="1813542" cy="1084035"/>
        </a:xfrm>
        <a:prstGeom prst="rect">
          <a:avLst/>
        </a:prstGeom>
      </xdr:spPr>
    </xdr:pic>
    <xdr:clientData/>
  </xdr:twoCellAnchor>
  <xdr:twoCellAnchor editAs="oneCell">
    <xdr:from>
      <xdr:col>9</xdr:col>
      <xdr:colOff>734786</xdr:colOff>
      <xdr:row>36</xdr:row>
      <xdr:rowOff>31748</xdr:rowOff>
    </xdr:from>
    <xdr:to>
      <xdr:col>10</xdr:col>
      <xdr:colOff>101145</xdr:colOff>
      <xdr:row>36</xdr:row>
      <xdr:rowOff>1763676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8876E961-11B5-46CE-BD60-3554CD86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112500" y="20805319"/>
          <a:ext cx="1434645" cy="1731928"/>
        </a:xfrm>
        <a:prstGeom prst="rect">
          <a:avLst/>
        </a:prstGeom>
      </xdr:spPr>
    </xdr:pic>
    <xdr:clientData/>
  </xdr:twoCellAnchor>
  <xdr:twoCellAnchor editAs="oneCell">
    <xdr:from>
      <xdr:col>3</xdr:col>
      <xdr:colOff>368786</xdr:colOff>
      <xdr:row>8</xdr:row>
      <xdr:rowOff>495754</xdr:rowOff>
    </xdr:from>
    <xdr:to>
      <xdr:col>4</xdr:col>
      <xdr:colOff>635002</xdr:colOff>
      <xdr:row>10</xdr:row>
      <xdr:rowOff>1342571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D2BF711-FED9-496C-9B58-95203F2B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128643" y="3053897"/>
          <a:ext cx="2334502" cy="1726745"/>
        </a:xfrm>
        <a:prstGeom prst="rect">
          <a:avLst/>
        </a:prstGeom>
      </xdr:spPr>
    </xdr:pic>
    <xdr:clientData/>
  </xdr:twoCellAnchor>
  <xdr:oneCellAnchor>
    <xdr:from>
      <xdr:col>11</xdr:col>
      <xdr:colOff>358406</xdr:colOff>
      <xdr:row>28</xdr:row>
      <xdr:rowOff>72573</xdr:rowOff>
    </xdr:from>
    <xdr:ext cx="2232511" cy="1340302"/>
    <xdr:pic>
      <xdr:nvPicPr>
        <xdr:cNvPr id="4" name="図 3">
          <a:extLst>
            <a:ext uri="{FF2B5EF4-FFF2-40B4-BE49-F238E27FC236}">
              <a16:creationId xmlns:a16="http://schemas.microsoft.com/office/drawing/2014/main" id="{FA1772E3-0951-418F-B7C8-E9E79656A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91" t="17878" r="11818" b="22727"/>
        <a:stretch/>
      </xdr:blipFill>
      <xdr:spPr>
        <a:xfrm>
          <a:off x="13611763" y="15385144"/>
          <a:ext cx="2232511" cy="1340302"/>
        </a:xfrm>
        <a:prstGeom prst="rect">
          <a:avLst/>
        </a:prstGeom>
      </xdr:spPr>
    </xdr:pic>
    <xdr:clientData/>
  </xdr:oneCellAnchor>
  <xdr:oneCellAnchor>
    <xdr:from>
      <xdr:col>3</xdr:col>
      <xdr:colOff>438497</xdr:colOff>
      <xdr:row>36</xdr:row>
      <xdr:rowOff>108857</xdr:rowOff>
    </xdr:from>
    <xdr:ext cx="1713139" cy="1660997"/>
    <xdr:pic>
      <xdr:nvPicPr>
        <xdr:cNvPr id="8" name="図 7">
          <a:extLst>
            <a:ext uri="{FF2B5EF4-FFF2-40B4-BE49-F238E27FC236}">
              <a16:creationId xmlns:a16="http://schemas.microsoft.com/office/drawing/2014/main" id="{0F6A3D4C-C555-44B4-AB2B-06EFBE9DC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5073997" y="20882428"/>
          <a:ext cx="1713139" cy="1660997"/>
        </a:xfrm>
        <a:prstGeom prst="rect">
          <a:avLst/>
        </a:prstGeom>
      </xdr:spPr>
    </xdr:pic>
    <xdr:clientData/>
  </xdr:oneCellAnchor>
  <xdr:twoCellAnchor editAs="oneCell">
    <xdr:from>
      <xdr:col>5</xdr:col>
      <xdr:colOff>653143</xdr:colOff>
      <xdr:row>36</xdr:row>
      <xdr:rowOff>90714</xdr:rowOff>
    </xdr:from>
    <xdr:to>
      <xdr:col>6</xdr:col>
      <xdr:colOff>263072</xdr:colOff>
      <xdr:row>36</xdr:row>
      <xdr:rowOff>1669980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FEA1910-858C-1D80-94A5-2F85C2845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288643" y="20864285"/>
          <a:ext cx="1669143" cy="1579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zoomScale="70" zoomScaleNormal="80" zoomScaleSheetLayoutView="70" workbookViewId="0">
      <selection activeCell="J20" sqref="J20:J21"/>
    </sheetView>
  </sheetViews>
  <sheetFormatPr defaultRowHeight="14" x14ac:dyDescent="0.2"/>
  <cols>
    <col min="1" max="1" width="6.83203125" customWidth="1"/>
    <col min="2" max="2" width="5.75" customWidth="1"/>
    <col min="3" max="3" width="10.58203125" customWidth="1"/>
    <col min="4" max="4" width="27.08203125" customWidth="1"/>
    <col min="5" max="5" width="10.58203125" customWidth="1"/>
    <col min="6" max="6" width="27" customWidth="1"/>
    <col min="7" max="7" width="10.58203125" customWidth="1"/>
    <col min="8" max="8" width="27.08203125" customWidth="1"/>
    <col min="9" max="9" width="10.58203125" customWidth="1"/>
    <col min="10" max="10" width="27.08203125" customWidth="1"/>
    <col min="11" max="11" width="10.58203125" customWidth="1"/>
    <col min="12" max="12" width="27.0820312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49.5" customHeight="1" x14ac:dyDescent="1.45">
      <c r="B3" s="120" t="s">
        <v>92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61" t="s">
        <v>76</v>
      </c>
      <c r="E5" s="1"/>
      <c r="F5" s="1" ph="1"/>
      <c r="G5" s="1" ph="1"/>
      <c r="H5" s="1" ph="1"/>
      <c r="I5" s="1" ph="1"/>
      <c r="J5" s="1" ph="1"/>
      <c r="K5" s="1" ph="1"/>
      <c r="L5" s="1"/>
      <c r="M5" s="41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95">
      <c r="B6" s="11" ph="1"/>
      <c r="E6" s="1"/>
      <c r="F6" s="1"/>
      <c r="G6" s="1"/>
      <c r="H6" s="1"/>
      <c r="I6" s="1"/>
      <c r="J6" s="1"/>
      <c r="K6" s="1"/>
      <c r="L6" s="1" ph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61" t="s">
        <v>74</v>
      </c>
      <c r="E7" s="1"/>
      <c r="F7" s="1"/>
      <c r="G7" s="1"/>
      <c r="H7" s="1"/>
      <c r="I7" s="1"/>
      <c r="J7" s="1"/>
      <c r="K7" s="1" ph="1"/>
      <c r="L7" s="1"/>
      <c r="M7" s="40" t="s">
        <v>79</v>
      </c>
      <c r="N7" s="1"/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25">
      <c r="D9" s="66" t="s">
        <v>78</v>
      </c>
    </row>
    <row r="10" spans="2:27" ht="30" customHeight="1" thickBot="1" x14ac:dyDescent="0.25">
      <c r="C10" s="6"/>
      <c r="D10" s="125" t="s">
        <v>25</v>
      </c>
      <c r="E10" s="126"/>
      <c r="F10" s="125" t="s">
        <v>24</v>
      </c>
      <c r="G10" s="126"/>
      <c r="H10" s="125" t="s">
        <v>26</v>
      </c>
      <c r="I10" s="126"/>
      <c r="J10" s="125" t="s">
        <v>27</v>
      </c>
      <c r="K10" s="126"/>
      <c r="L10" s="125" t="s">
        <v>28</v>
      </c>
      <c r="M10" s="126"/>
      <c r="N10" s="5"/>
      <c r="O10" s="5"/>
    </row>
    <row r="11" spans="2:27" ht="180" customHeight="1" thickBot="1" x14ac:dyDescent="0.6">
      <c r="C11" s="62" t="s">
        <v>23</v>
      </c>
      <c r="D11" s="127" t="s">
        <v>93</v>
      </c>
      <c r="E11" s="128"/>
      <c r="F11" s="124" t="s">
        <v>94</v>
      </c>
      <c r="G11" s="109"/>
      <c r="H11" s="122" t="s">
        <v>95</v>
      </c>
      <c r="I11" s="123"/>
      <c r="J11" s="124" t="s">
        <v>100</v>
      </c>
      <c r="K11" s="109"/>
      <c r="L11" s="100" t="s">
        <v>101</v>
      </c>
      <c r="M11" s="109"/>
    </row>
    <row r="12" spans="2:27" ht="40" customHeight="1" thickTop="1" x14ac:dyDescent="0.2">
      <c r="C12" s="105" t="s">
        <v>18</v>
      </c>
      <c r="D12" s="67" t="s">
        <v>86</v>
      </c>
      <c r="E12" s="43" t="s">
        <v>85</v>
      </c>
      <c r="F12" s="87" t="s">
        <v>60</v>
      </c>
      <c r="G12" s="85" t="s">
        <v>85</v>
      </c>
      <c r="H12" s="69" t="s">
        <v>96</v>
      </c>
      <c r="I12" s="43" t="s">
        <v>85</v>
      </c>
      <c r="J12" s="69" t="s">
        <v>51</v>
      </c>
      <c r="K12" s="43" t="s">
        <v>85</v>
      </c>
      <c r="L12" s="87" t="s">
        <v>102</v>
      </c>
      <c r="M12" s="85" t="s">
        <v>85</v>
      </c>
    </row>
    <row r="13" spans="2:27" ht="40" customHeight="1" thickBot="1" x14ac:dyDescent="0.25">
      <c r="C13" s="105"/>
      <c r="D13" s="72" t="s">
        <v>87</v>
      </c>
      <c r="E13" s="46"/>
      <c r="F13" s="97"/>
      <c r="G13" s="86"/>
      <c r="H13" s="72" t="s">
        <v>97</v>
      </c>
      <c r="I13" s="46"/>
      <c r="J13" s="72" t="s">
        <v>52</v>
      </c>
      <c r="K13" s="46"/>
      <c r="L13" s="97"/>
      <c r="M13" s="86"/>
    </row>
    <row r="14" spans="2:27" ht="40" customHeight="1" thickTop="1" x14ac:dyDescent="0.2">
      <c r="C14" s="98" t="s">
        <v>19</v>
      </c>
      <c r="D14" s="73" t="s">
        <v>90</v>
      </c>
      <c r="E14" s="45"/>
      <c r="F14" s="91" t="s">
        <v>59</v>
      </c>
      <c r="G14" s="92"/>
      <c r="H14" s="73" t="s">
        <v>98</v>
      </c>
      <c r="I14" s="45"/>
      <c r="J14" s="74" t="s">
        <v>63</v>
      </c>
      <c r="K14" s="45"/>
      <c r="L14" s="91" t="s">
        <v>59</v>
      </c>
      <c r="M14" s="92"/>
    </row>
    <row r="15" spans="2:27" ht="40" customHeight="1" thickBot="1" x14ac:dyDescent="0.25">
      <c r="C15" s="99"/>
      <c r="D15" s="77" t="s">
        <v>91</v>
      </c>
      <c r="E15" s="50"/>
      <c r="F15" s="93"/>
      <c r="G15" s="92"/>
      <c r="H15" s="77" t="s">
        <v>99</v>
      </c>
      <c r="I15" s="50"/>
      <c r="J15" s="78" t="s">
        <v>68</v>
      </c>
      <c r="K15" s="50"/>
      <c r="L15" s="93"/>
      <c r="M15" s="92"/>
    </row>
    <row r="16" spans="2:27" ht="40" customHeight="1" thickTop="1" thickBot="1" x14ac:dyDescent="0.35">
      <c r="C16" s="32" ph="1"/>
      <c r="D16" s="79" t="s">
        <v>81</v>
      </c>
      <c r="E16" s="56" t="str">
        <f>IF('（削除不可！）計算データ資料'!L6=0,"",'（削除不可！）計算データ資料'!L6&amp;"g")</f>
        <v/>
      </c>
      <c r="F16" s="80" t="s">
        <v>81</v>
      </c>
      <c r="G16" s="57" t="str">
        <f>IF('（削除不可！）計算データ資料'!L7=0,"",'（削除不可！）計算データ資料'!L7&amp;"g")</f>
        <v/>
      </c>
      <c r="H16" s="80" t="s">
        <v>81</v>
      </c>
      <c r="I16" s="55" t="str">
        <f>IF('（削除不可！）計算データ資料'!L8=0,"",'（削除不可！）計算データ資料'!L8&amp;"g")</f>
        <v/>
      </c>
      <c r="J16" s="80" t="s">
        <v>81</v>
      </c>
      <c r="K16" s="54" t="str">
        <f>IF('（削除不可！）計算データ資料'!L9=0,"",'（削除不可！）計算データ資料'!L9&amp;"g")</f>
        <v/>
      </c>
      <c r="L16" s="80" t="s">
        <v>81</v>
      </c>
      <c r="M16" s="51" t="str">
        <f>IF('（削除不可！）計算データ資料'!L10=0,"",'（削除不可！）計算データ資料'!L10&amp;"g")</f>
        <v/>
      </c>
    </row>
    <row r="17" spans="3:14" ht="20.149999999999999" customHeight="1" thickBot="1" x14ac:dyDescent="0.25">
      <c r="C17" s="3" ph="1"/>
      <c r="D17" ph="1"/>
      <c r="E17" s="4"/>
      <c r="F17" ph="1"/>
      <c r="G17" s="4"/>
    </row>
    <row r="18" spans="3:14" ht="30" customHeight="1" thickBot="1" x14ac:dyDescent="0.25">
      <c r="C18" s="6"/>
      <c r="D18" s="129" t="s">
        <v>29</v>
      </c>
      <c r="E18" s="129"/>
      <c r="F18" s="119" t="s">
        <v>30</v>
      </c>
      <c r="G18" s="119"/>
      <c r="H18" s="89" t="s">
        <v>31</v>
      </c>
      <c r="I18" s="89"/>
      <c r="J18" s="89" t="s">
        <v>84</v>
      </c>
      <c r="K18" s="89"/>
      <c r="L18" s="90" t="s">
        <v>32</v>
      </c>
      <c r="M18" s="90"/>
    </row>
    <row r="19" spans="3:14" ht="180" customHeight="1" thickBot="1" x14ac:dyDescent="0.6">
      <c r="C19" s="62" t="s">
        <v>43</v>
      </c>
      <c r="D19" s="102" t="s">
        <v>103</v>
      </c>
      <c r="E19" s="130"/>
      <c r="F19" s="100" t="s">
        <v>104</v>
      </c>
      <c r="G19" s="101"/>
      <c r="H19" s="100" t="s">
        <v>109</v>
      </c>
      <c r="I19" s="101"/>
      <c r="J19" s="100" t="s">
        <v>112</v>
      </c>
      <c r="K19" s="109"/>
      <c r="L19" s="100" t="s">
        <v>113</v>
      </c>
      <c r="M19" s="101"/>
    </row>
    <row r="20" spans="3:14" ht="40" customHeight="1" thickTop="1" x14ac:dyDescent="0.2">
      <c r="C20" s="104" t="s">
        <v>18</v>
      </c>
      <c r="D20" s="67" t="s">
        <v>45</v>
      </c>
      <c r="E20" s="43" t="s">
        <v>85</v>
      </c>
      <c r="F20" s="69" t="s">
        <v>105</v>
      </c>
      <c r="G20" s="43" t="s">
        <v>85</v>
      </c>
      <c r="H20" s="69" t="s">
        <v>110</v>
      </c>
      <c r="I20" s="43" t="s">
        <v>85</v>
      </c>
      <c r="J20" s="87" t="s">
        <v>61</v>
      </c>
      <c r="K20" s="85" t="s">
        <v>85</v>
      </c>
      <c r="L20" s="69" t="s">
        <v>50</v>
      </c>
      <c r="M20" s="43" t="s">
        <v>85</v>
      </c>
      <c r="N20" s="82" t="s" ph="1">
        <v>83</v>
      </c>
    </row>
    <row r="21" spans="3:14" ht="40" customHeight="1" thickBot="1" x14ac:dyDescent="0.25">
      <c r="C21" s="105"/>
      <c r="D21" s="70" t="s">
        <v>54</v>
      </c>
      <c r="E21" s="44"/>
      <c r="F21" s="71" t="s">
        <v>106</v>
      </c>
      <c r="G21" s="44"/>
      <c r="H21" s="71" t="s">
        <v>111</v>
      </c>
      <c r="I21" s="49"/>
      <c r="J21" s="88"/>
      <c r="K21" s="86"/>
      <c r="L21" s="71" t="s">
        <v>53</v>
      </c>
      <c r="M21" s="44" t="s">
        <v>85</v>
      </c>
      <c r="N21" s="82" ph="1"/>
    </row>
    <row r="22" spans="3:14" ht="40" customHeight="1" thickTop="1" x14ac:dyDescent="0.2">
      <c r="C22" s="106" t="s">
        <v>19</v>
      </c>
      <c r="D22" s="75" t="s">
        <v>64</v>
      </c>
      <c r="E22" s="48"/>
      <c r="F22" s="76" t="s">
        <v>107</v>
      </c>
      <c r="G22" s="48"/>
      <c r="H22" s="96" t="s">
        <v>59</v>
      </c>
      <c r="I22" s="92"/>
      <c r="J22" s="96" t="s">
        <v>59</v>
      </c>
      <c r="K22" s="92"/>
      <c r="L22" s="96" t="s">
        <v>59</v>
      </c>
      <c r="M22" s="92"/>
      <c r="N22" s="82" ph="1"/>
    </row>
    <row r="23" spans="3:14" ht="40" customHeight="1" thickBot="1" x14ac:dyDescent="0.25">
      <c r="C23" s="99"/>
      <c r="D23" s="77" t="s">
        <v>69</v>
      </c>
      <c r="E23" s="50"/>
      <c r="F23" s="78" t="s">
        <v>108</v>
      </c>
      <c r="G23" s="50"/>
      <c r="H23" s="93"/>
      <c r="I23" s="92"/>
      <c r="J23" s="93"/>
      <c r="K23" s="92"/>
      <c r="L23" s="93"/>
      <c r="M23" s="92"/>
      <c r="N23" s="82" ph="1"/>
    </row>
    <row r="24" spans="3:14" ht="40" customHeight="1" thickTop="1" thickBot="1" x14ac:dyDescent="0.35">
      <c r="C24" s="32" ph="1"/>
      <c r="D24" s="79" t="s">
        <v>82</v>
      </c>
      <c r="E24" s="56" t="str">
        <f>IF('（削除不可！）計算データ資料'!L11=0,"",'（削除不可！）計算データ資料'!L11&amp;"g")</f>
        <v/>
      </c>
      <c r="F24" s="80" t="s">
        <v>82</v>
      </c>
      <c r="G24" s="55" t="str">
        <f>IF('（削除不可！）計算データ資料'!L12=0,"",'（削除不可！）計算データ資料'!L12&amp;"g")</f>
        <v/>
      </c>
      <c r="H24" s="80" t="s">
        <v>82</v>
      </c>
      <c r="I24" s="51" t="str">
        <f>IF('（削除不可！）計算データ資料'!L13=0,"",'（削除不可！）計算データ資料'!L13&amp;"g")</f>
        <v/>
      </c>
      <c r="J24" s="80" t="s">
        <v>82</v>
      </c>
      <c r="K24" s="51" t="str">
        <f>IF('（削除不可！）計算データ資料'!L14=0,"",'（削除不可！）計算データ資料'!L14&amp;"g")</f>
        <v/>
      </c>
      <c r="L24" s="80" t="s">
        <v>82</v>
      </c>
      <c r="M24" s="55" t="str">
        <f>IF('（削除不可！）計算データ資料'!L15=0,"",'（削除不可！）計算データ資料'!L15&amp;"g")</f>
        <v/>
      </c>
    </row>
    <row r="25" spans="3:14" ht="15" customHeight="1" x14ac:dyDescent="0.3">
      <c r="C25" s="32" ph="1"/>
      <c r="D25" s="58" ph="1"/>
      <c r="E25" s="59"/>
      <c r="F25" s="58" ph="1"/>
      <c r="G25" s="60"/>
      <c r="H25" s="58" ph="1"/>
      <c r="I25" s="60"/>
      <c r="J25" s="58" ph="1"/>
      <c r="K25" s="60"/>
      <c r="L25" s="58" ph="1"/>
      <c r="M25" s="60"/>
    </row>
    <row r="26" spans="3:14" ht="39.75" customHeight="1" x14ac:dyDescent="0.95">
      <c r="I26" s="16"/>
      <c r="L26" s="40" t="s">
        <v>79</v>
      </c>
    </row>
    <row r="27" spans="3:14" ht="40.5" customHeight="1" thickBot="1" x14ac:dyDescent="0.25">
      <c r="D27" s="66" t="s">
        <v>80</v>
      </c>
      <c r="I27" s="16"/>
    </row>
    <row r="28" spans="3:14" ht="30" customHeight="1" thickBot="1" x14ac:dyDescent="0.25">
      <c r="C28" s="6"/>
      <c r="D28" s="90" t="s">
        <v>33</v>
      </c>
      <c r="E28" s="90"/>
      <c r="F28" s="90" t="s">
        <v>34</v>
      </c>
      <c r="G28" s="90"/>
      <c r="H28" s="90" t="s">
        <v>35</v>
      </c>
      <c r="I28" s="90"/>
      <c r="J28" s="94" t="s">
        <v>36</v>
      </c>
      <c r="K28" s="94"/>
      <c r="L28" s="95" t="s">
        <v>37</v>
      </c>
      <c r="M28" s="95"/>
    </row>
    <row r="29" spans="3:14" ht="180" customHeight="1" thickBot="1" x14ac:dyDescent="0.6">
      <c r="C29" s="62" t="s">
        <v>43</v>
      </c>
      <c r="D29" s="100" t="s">
        <v>114</v>
      </c>
      <c r="E29" s="117"/>
      <c r="F29" s="100" t="s">
        <v>115</v>
      </c>
      <c r="G29" s="101"/>
      <c r="H29" s="112" t="s">
        <v>116</v>
      </c>
      <c r="I29" s="118"/>
      <c r="J29" s="100" t="s">
        <v>88</v>
      </c>
      <c r="K29" s="101"/>
      <c r="L29" s="102" t="s">
        <v>117</v>
      </c>
      <c r="M29" s="103"/>
    </row>
    <row r="30" spans="3:14" ht="40" customHeight="1" thickTop="1" x14ac:dyDescent="0.2">
      <c r="C30" s="107" t="s">
        <v>20</v>
      </c>
      <c r="D30" s="67" t="s">
        <v>48</v>
      </c>
      <c r="E30" s="43" t="s">
        <v>85</v>
      </c>
      <c r="F30" s="69" t="s">
        <v>49</v>
      </c>
      <c r="G30" s="43" t="s">
        <v>85</v>
      </c>
      <c r="H30" s="87" t="s">
        <v>62</v>
      </c>
      <c r="I30" s="85" t="s">
        <v>85</v>
      </c>
      <c r="J30" s="69" t="s">
        <v>89</v>
      </c>
      <c r="K30" s="43" t="s">
        <v>85</v>
      </c>
      <c r="L30" s="67" t="s">
        <v>118</v>
      </c>
      <c r="M30" s="43" t="s">
        <v>85</v>
      </c>
    </row>
    <row r="31" spans="3:14" ht="40" customHeight="1" thickBot="1" x14ac:dyDescent="0.25">
      <c r="C31" s="108"/>
      <c r="D31" s="68" t="s">
        <v>56</v>
      </c>
      <c r="E31" s="46"/>
      <c r="F31" s="72" t="s">
        <v>55</v>
      </c>
      <c r="G31" s="46"/>
      <c r="H31" s="97"/>
      <c r="I31" s="86"/>
      <c r="J31" s="72" t="s">
        <v>54</v>
      </c>
      <c r="K31" s="46"/>
      <c r="L31" s="70" t="s">
        <v>119</v>
      </c>
      <c r="M31" s="46"/>
    </row>
    <row r="32" spans="3:14" ht="40" customHeight="1" thickTop="1" x14ac:dyDescent="0.2">
      <c r="C32" s="98" t="s">
        <v>21</v>
      </c>
      <c r="D32" s="73" t="s">
        <v>65</v>
      </c>
      <c r="E32" s="45"/>
      <c r="F32" s="74" t="s">
        <v>66</v>
      </c>
      <c r="G32" s="45"/>
      <c r="H32" s="91" t="s">
        <v>59</v>
      </c>
      <c r="I32" s="92"/>
      <c r="J32" s="73" t="s">
        <v>64</v>
      </c>
      <c r="K32" s="45"/>
      <c r="L32" s="73" t="s">
        <v>120</v>
      </c>
      <c r="M32" s="45"/>
    </row>
    <row r="33" spans="3:14" ht="40" customHeight="1" thickBot="1" x14ac:dyDescent="0.25">
      <c r="C33" s="99"/>
      <c r="D33" s="77" t="s">
        <v>70</v>
      </c>
      <c r="E33" s="50"/>
      <c r="F33" s="78" t="s">
        <v>71</v>
      </c>
      <c r="G33" s="50"/>
      <c r="H33" s="93"/>
      <c r="I33" s="92"/>
      <c r="J33" s="77" t="s">
        <v>69</v>
      </c>
      <c r="K33" s="50"/>
      <c r="L33" s="77" t="s">
        <v>121</v>
      </c>
      <c r="M33" s="50"/>
    </row>
    <row r="34" spans="3:14" ht="40" customHeight="1" thickTop="1" thickBot="1" x14ac:dyDescent="0.35">
      <c r="C34" s="47" ph="1"/>
      <c r="D34" s="79" t="s">
        <v>82</v>
      </c>
      <c r="E34" s="56" t="str">
        <f>IF('（削除不可！）計算データ資料'!L16=0,"",'（削除不可！）計算データ資料'!L16&amp;"g")</f>
        <v/>
      </c>
      <c r="F34" s="80" t="s">
        <v>82</v>
      </c>
      <c r="G34" s="55" t="str">
        <f>IF('（削除不可！）計算データ資料'!L17=0,"",'（削除不可！）計算データ資料'!L17&amp;"g")</f>
        <v/>
      </c>
      <c r="H34" s="80" t="s">
        <v>82</v>
      </c>
      <c r="I34" s="51" t="str">
        <f>IF('（削除不可！）計算データ資料'!L18=0,"",'（削除不可！）計算データ資料'!L18&amp;"g")</f>
        <v/>
      </c>
      <c r="J34" s="80" t="s">
        <v>82</v>
      </c>
      <c r="K34" s="55" t="str">
        <f>IF('（削除不可！）計算データ資料'!L19=0,"",'（削除不可！）計算データ資料'!L19&amp;"g")</f>
        <v/>
      </c>
      <c r="L34" s="80" t="s">
        <v>82</v>
      </c>
      <c r="M34" s="55" t="str">
        <f>IF('（削除不可！）計算データ資料'!L20=0,"",'（削除不可！）計算データ資料'!L20&amp;"g")</f>
        <v/>
      </c>
    </row>
    <row r="35" spans="3:14" ht="20.149999999999999" customHeight="1" thickBot="1" x14ac:dyDescent="0.25"/>
    <row r="36" spans="3:14" ht="30" customHeight="1" thickBot="1" x14ac:dyDescent="0.25">
      <c r="C36" s="6"/>
      <c r="D36" s="95" t="s">
        <v>38</v>
      </c>
      <c r="E36" s="95"/>
      <c r="F36" s="116" t="s">
        <v>133</v>
      </c>
      <c r="G36" s="116"/>
      <c r="H36" s="116" t="s">
        <v>39</v>
      </c>
      <c r="I36" s="116"/>
      <c r="J36" s="116" t="s">
        <v>40</v>
      </c>
      <c r="K36" s="116"/>
      <c r="L36" s="116" t="s">
        <v>41</v>
      </c>
      <c r="M36" s="116"/>
    </row>
    <row r="37" spans="3:14" ht="180" customHeight="1" thickBot="1" x14ac:dyDescent="0.6">
      <c r="C37" s="62" t="s">
        <v>43</v>
      </c>
      <c r="D37" s="112" t="s">
        <v>44</v>
      </c>
      <c r="E37" s="113"/>
      <c r="F37" s="114" t="s">
        <v>132</v>
      </c>
      <c r="G37" s="115"/>
      <c r="H37" s="100" t="s">
        <v>75</v>
      </c>
      <c r="I37" s="109"/>
      <c r="J37" s="110" t="s">
        <v>77</v>
      </c>
      <c r="K37" s="111"/>
      <c r="L37" s="112" t="s">
        <v>126</v>
      </c>
      <c r="M37" s="111"/>
    </row>
    <row r="38" spans="3:14" ht="40" customHeight="1" thickTop="1" x14ac:dyDescent="0.2">
      <c r="C38" s="107" t="s">
        <v>20</v>
      </c>
      <c r="D38" s="67" t="s">
        <v>122</v>
      </c>
      <c r="E38" s="43" t="s">
        <v>85</v>
      </c>
      <c r="F38" s="69" t="s">
        <v>134</v>
      </c>
      <c r="G38" s="43" t="s">
        <v>85</v>
      </c>
      <c r="H38" s="69" t="s">
        <v>46</v>
      </c>
      <c r="I38" s="43" t="s">
        <v>85</v>
      </c>
      <c r="J38" s="69" t="s">
        <v>47</v>
      </c>
      <c r="K38" s="43" t="s">
        <v>85</v>
      </c>
      <c r="L38" s="69" t="s">
        <v>127</v>
      </c>
      <c r="M38" s="37" t="s">
        <v>85</v>
      </c>
    </row>
    <row r="39" spans="3:14" ht="40" customHeight="1" x14ac:dyDescent="0.2">
      <c r="C39" s="108"/>
      <c r="D39" s="70" t="s">
        <v>123</v>
      </c>
      <c r="E39" s="44"/>
      <c r="F39" s="71" t="s">
        <v>135</v>
      </c>
      <c r="G39" s="44"/>
      <c r="H39" s="71" t="s">
        <v>58</v>
      </c>
      <c r="I39" s="44"/>
      <c r="J39" s="71" t="s">
        <v>57</v>
      </c>
      <c r="K39" s="44"/>
      <c r="L39" s="71" t="s">
        <v>128</v>
      </c>
      <c r="M39" s="39"/>
    </row>
    <row r="40" spans="3:14" ht="40" customHeight="1" x14ac:dyDescent="0.2">
      <c r="C40" s="98" t="s">
        <v>21</v>
      </c>
      <c r="D40" s="73" t="s">
        <v>124</v>
      </c>
      <c r="E40" s="45"/>
      <c r="F40" s="74" t="s">
        <v>136</v>
      </c>
      <c r="G40" s="45"/>
      <c r="H40" s="74" t="s">
        <v>138</v>
      </c>
      <c r="I40" s="45"/>
      <c r="J40" s="74" t="s">
        <v>67</v>
      </c>
      <c r="K40" s="45"/>
      <c r="L40" s="74" t="s">
        <v>129</v>
      </c>
      <c r="M40" s="38"/>
    </row>
    <row r="41" spans="3:14" ht="40" customHeight="1" thickBot="1" x14ac:dyDescent="0.25">
      <c r="C41" s="99"/>
      <c r="D41" s="77" t="s">
        <v>125</v>
      </c>
      <c r="E41" s="50"/>
      <c r="F41" s="78" t="s">
        <v>137</v>
      </c>
      <c r="G41" s="50"/>
      <c r="H41" s="78" t="s">
        <v>72</v>
      </c>
      <c r="I41" s="50"/>
      <c r="J41" s="78" t="s">
        <v>73</v>
      </c>
      <c r="K41" s="50"/>
      <c r="L41" s="78" t="s">
        <v>130</v>
      </c>
      <c r="M41" s="52"/>
    </row>
    <row r="42" spans="3:14" ht="40" customHeight="1" thickBot="1" x14ac:dyDescent="0.35">
      <c r="C42" s="32" ph="1"/>
      <c r="D42" s="79" t="s">
        <v>82</v>
      </c>
      <c r="E42" s="56" t="str">
        <f>IF('（削除不可！）計算データ資料'!L21=0,"",'（削除不可！）計算データ資料'!L21&amp;"g")</f>
        <v/>
      </c>
      <c r="F42" s="80" t="s">
        <v>82</v>
      </c>
      <c r="G42" s="55" t="str">
        <f>IF('（削除不可！）計算データ資料'!L22=0,"",'（削除不可！）計算データ資料'!L22&amp;"g")</f>
        <v/>
      </c>
      <c r="H42" s="80" t="s">
        <v>82</v>
      </c>
      <c r="I42" s="55" t="str">
        <f>IF('（削除不可！）計算データ資料'!L23=0,"",'（削除不可！）計算データ資料'!L23&amp;"g")</f>
        <v/>
      </c>
      <c r="J42" s="80" t="s">
        <v>82</v>
      </c>
      <c r="K42" s="54" t="str">
        <f>IF('（削除不可！）計算データ資料'!L24=0,"",'（削除不可！）計算データ資料'!L24&amp;"g")</f>
        <v/>
      </c>
      <c r="L42" s="80" t="s">
        <v>82</v>
      </c>
      <c r="M42" s="53" t="str">
        <f>IF('（削除不可！）計算データ資料'!L25=0,"",'（削除不可！）計算データ資料'!L25&amp;"g")</f>
        <v/>
      </c>
    </row>
    <row r="43" spans="3:14" ht="5.25" customHeight="1" thickBot="1" x14ac:dyDescent="0.25"/>
    <row r="44" spans="3:14" ht="45" customHeight="1" thickTop="1" thickBot="1" x14ac:dyDescent="0.4">
      <c r="C44" s="63" t="s">
        <v>22</v>
      </c>
      <c r="D44" s="42" ph="1"/>
      <c r="E44" s="7"/>
      <c r="I44" s="26" ph="1"/>
      <c r="K44" s="65" t="s">
        <v>42</v>
      </c>
      <c r="L44" s="83" t="str">
        <f>IF('（削除不可！）計算データ資料'!L26=0,"",'（削除不可！）計算データ資料'!L26&amp;"g")</f>
        <v/>
      </c>
      <c r="M44" s="84"/>
      <c r="N44" s="64" t="s">
        <v>14</v>
      </c>
    </row>
    <row r="45" spans="3:14" ht="32.25" customHeight="1" x14ac:dyDescent="0.2">
      <c r="I45" s="26"/>
      <c r="J45" s="26"/>
      <c r="K45" s="26"/>
      <c r="L45" s="26"/>
      <c r="M45" s="81" t="s">
        <v>131</v>
      </c>
    </row>
    <row r="46" spans="3:14" ht="20.149999999999999" customHeight="1" x14ac:dyDescent="0.2">
      <c r="I46" s="26"/>
      <c r="J46" s="26"/>
      <c r="K46" s="26"/>
      <c r="L46" s="26"/>
      <c r="M46" s="26"/>
    </row>
    <row r="47" spans="3:14" ht="20.149999999999999" customHeight="1" x14ac:dyDescent="0.2">
      <c r="I47" s="26"/>
      <c r="J47" s="26"/>
      <c r="K47" s="26"/>
    </row>
    <row r="49" spans="2:17" ht="19" x14ac:dyDescent="0.2">
      <c r="P49" s="121"/>
      <c r="Q49" s="121"/>
    </row>
    <row r="51" spans="2:17" ht="40" customHeight="1" x14ac:dyDescent="0.35">
      <c r="C51" s="12" ph="1"/>
      <c r="K51" s="31"/>
      <c r="L51" s="13" ph="1"/>
    </row>
    <row r="52" spans="2:17" ht="29.5" x14ac:dyDescent="0.3">
      <c r="C52" s="15" ph="1"/>
    </row>
    <row r="53" spans="2:17" ht="40" customHeight="1" x14ac:dyDescent="0.2"/>
    <row r="54" spans="2:17" ht="40" customHeight="1" x14ac:dyDescent="0.2"/>
    <row r="55" spans="2:17" ht="20.149999999999999" customHeight="1" x14ac:dyDescent="0.3">
      <c r="B55" s="15" ph="1"/>
    </row>
    <row r="56" spans="2:17" ht="40" customHeight="1" x14ac:dyDescent="0.3">
      <c r="B56" s="13" ph="1"/>
    </row>
    <row r="57" spans="2:17" ht="20.149999999999999" customHeight="1" x14ac:dyDescent="0.3">
      <c r="B57" s="13" ph="1"/>
    </row>
    <row r="58" spans="2:17" s="13" customFormat="1" ht="40" customHeight="1" ph="1" x14ac:dyDescent="0.3">
      <c r="B58" s="13"/>
      <c r="C58" s="13"/>
      <c r="F58" s="13"/>
      <c r="G58" s="14" ph="1"/>
      <c r="H58" s="14" ph="1"/>
      <c r="I58" s="14"/>
      <c r="J58" s="33" ph="1"/>
      <c r="K58" s="34" ph="1"/>
    </row>
    <row r="59" spans="2:17" ht="40" customHeight="1" x14ac:dyDescent="0.3">
      <c r="D59" s="13" ph="1"/>
      <c r="H59" s="14"/>
      <c r="I59" s="14"/>
      <c r="J59" s="33" ph="1"/>
      <c r="K59" s="34"/>
      <c r="L59" s="13" ph="1"/>
    </row>
    <row r="60" spans="2:17" ht="40" customHeight="1" x14ac:dyDescent="0.3">
      <c r="D60" s="13" ph="1"/>
      <c r="H60" s="14"/>
      <c r="I60" s="14"/>
      <c r="J60" s="33" ph="1"/>
      <c r="K60" s="14" ph="1"/>
      <c r="L60" s="13" ph="1"/>
    </row>
    <row r="61" spans="2:17" ht="40" customHeight="1" x14ac:dyDescent="0.3">
      <c r="B61" s="14" ph="1"/>
    </row>
    <row r="62" spans="2:17" ht="40" customHeight="1" x14ac:dyDescent="0.2"/>
    <row r="63" spans="2:17" ht="40" customHeight="1" x14ac:dyDescent="0.2"/>
    <row r="64" spans="2:17" ht="40" customHeight="1" x14ac:dyDescent="0.2"/>
    <row r="65" spans="2:12" ht="40" customHeight="1" x14ac:dyDescent="0.2"/>
    <row r="66" spans="2:12" ht="40" customHeight="1" x14ac:dyDescent="0.2"/>
    <row r="67" spans="2:12" ht="40" customHeight="1" x14ac:dyDescent="0.2"/>
    <row r="68" spans="2:12" ht="40" customHeight="1" x14ac:dyDescent="0.2"/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66">
    <mergeCell ref="B3:N3"/>
    <mergeCell ref="P49:Q49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D11:E11"/>
    <mergeCell ref="D18:E18"/>
    <mergeCell ref="D19:E19"/>
    <mergeCell ref="F18:G18"/>
    <mergeCell ref="H18:I18"/>
    <mergeCell ref="F28:G28"/>
    <mergeCell ref="H19:I19"/>
    <mergeCell ref="H28:I28"/>
    <mergeCell ref="D28:E28"/>
    <mergeCell ref="D29:E29"/>
    <mergeCell ref="F29:G29"/>
    <mergeCell ref="H29:I29"/>
    <mergeCell ref="F19:G19"/>
    <mergeCell ref="C40:C41"/>
    <mergeCell ref="D36:E36"/>
    <mergeCell ref="J37:K37"/>
    <mergeCell ref="L37:M37"/>
    <mergeCell ref="H32:I33"/>
    <mergeCell ref="D37:E37"/>
    <mergeCell ref="F37:G37"/>
    <mergeCell ref="H37:I37"/>
    <mergeCell ref="C38:C39"/>
    <mergeCell ref="F36:G36"/>
    <mergeCell ref="H36:I36"/>
    <mergeCell ref="J36:K36"/>
    <mergeCell ref="L36:M36"/>
    <mergeCell ref="F12:F13"/>
    <mergeCell ref="G12:G13"/>
    <mergeCell ref="L12:L13"/>
    <mergeCell ref="F14:G15"/>
    <mergeCell ref="C32:C33"/>
    <mergeCell ref="J29:K29"/>
    <mergeCell ref="L29:M29"/>
    <mergeCell ref="H30:H31"/>
    <mergeCell ref="I30:I31"/>
    <mergeCell ref="C20:C21"/>
    <mergeCell ref="C22:C23"/>
    <mergeCell ref="C30:C31"/>
    <mergeCell ref="H22:I23"/>
    <mergeCell ref="J22:K23"/>
    <mergeCell ref="J19:K19"/>
    <mergeCell ref="L19:M19"/>
    <mergeCell ref="N20:N23"/>
    <mergeCell ref="L44:M44"/>
    <mergeCell ref="M12:M13"/>
    <mergeCell ref="J20:J21"/>
    <mergeCell ref="K20:K21"/>
    <mergeCell ref="J18:K18"/>
    <mergeCell ref="L18:M18"/>
    <mergeCell ref="L14:M15"/>
    <mergeCell ref="J28:K28"/>
    <mergeCell ref="L28:M28"/>
    <mergeCell ref="L22:M23"/>
  </mergeCells>
  <phoneticPr fontId="37" type="Hiragana" alignment="distributed"/>
  <dataValidations count="2">
    <dataValidation type="list" allowBlank="1" showInputMessage="1" showErrorMessage="1" sqref="E40:E41 E14:E15 E22:E23 I40:I41 G32:G33 K32:K33 M40:M41 M32:M33 G40:G41 G22:G23 I14:I15 K14:K15 K40:K41 E32:E33" xr:uid="{8C22336C-E52D-41BB-92FD-4E928C983B13}">
      <formula1>"-,1,2,3,4,5"</formula1>
    </dataValidation>
    <dataValidation type="list" showInputMessage="1" showErrorMessage="1" sqref="E12:E13 I38:I39 K38:K39 I30 I12:I13 K12:K13 E20:E21 M12 I20:I21 G20:G21 M20:M21 K20 E30:E31 G30:G31 K30:K31 M30:M31 E38:E39 G38:G39 G12 M38:M39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5" orientation="landscape" r:id="rId1"/>
  <rowBreaks count="1" manualBreakCount="1">
    <brk id="25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topLeftCell="A3" zoomScaleNormal="100" workbookViewId="0">
      <selection activeCell="F25" sqref="F25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0</v>
      </c>
      <c r="D3" s="23"/>
      <c r="E3" s="18"/>
      <c r="F3" s="131"/>
      <c r="G3" s="131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1</v>
      </c>
      <c r="C5" s="16" t="s">
        <v>2</v>
      </c>
      <c r="D5" t="s">
        <v>3</v>
      </c>
      <c r="E5" t="s">
        <v>4</v>
      </c>
      <c r="F5" t="s">
        <v>9</v>
      </c>
      <c r="G5" t="s">
        <v>10</v>
      </c>
      <c r="H5" t="s">
        <v>5</v>
      </c>
      <c r="I5" t="s">
        <v>6</v>
      </c>
      <c r="J5" t="s">
        <v>7</v>
      </c>
      <c r="K5" t="s">
        <v>8</v>
      </c>
      <c r="L5" s="8" t="s">
        <v>16</v>
      </c>
    </row>
    <row r="6" spans="1:12" x14ac:dyDescent="0.2">
      <c r="A6" s="4"/>
      <c r="B6" s="20">
        <v>1</v>
      </c>
      <c r="C6" s="16">
        <v>144</v>
      </c>
      <c r="D6">
        <f>COUNTIF('中高一般 ENG'!E12,"✔")</f>
        <v>0</v>
      </c>
      <c r="E6">
        <f>C6*D6</f>
        <v>0</v>
      </c>
      <c r="F6">
        <f>COUNTIF('中高一般 ENG'!E13,"✔")</f>
        <v>0</v>
      </c>
      <c r="G6">
        <f>C6*F6*7</f>
        <v>0</v>
      </c>
      <c r="H6" t="e">
        <f>VLOOKUP('中高一般 ENG'!E14,$B$31:$C$37,2,FALSE)</f>
        <v>#N/A</v>
      </c>
      <c r="I6">
        <f>IF('中高一般 ENG'!E14="",0,C6*H6)</f>
        <v>0</v>
      </c>
      <c r="J6" t="e">
        <f>VLOOKUP('中高一般 ENG'!E15,$B$31:$C$37,2,FALSE)</f>
        <v>#N/A</v>
      </c>
      <c r="K6">
        <f>IF('中高一般 ENG'!E15="",0,C6*J6*7)</f>
        <v>0</v>
      </c>
      <c r="L6" s="8">
        <f>E6+G6+I6+K6</f>
        <v>0</v>
      </c>
    </row>
    <row r="7" spans="1:12" x14ac:dyDescent="0.2">
      <c r="A7" s="4" t="s">
        <v>15</v>
      </c>
      <c r="B7" s="20">
        <v>2</v>
      </c>
      <c r="C7" s="16">
        <v>280</v>
      </c>
      <c r="D7">
        <f>COUNTIF('中高一般 ENG'!G12:G13,"✔")</f>
        <v>0</v>
      </c>
      <c r="E7">
        <f>C7*D7</f>
        <v>0</v>
      </c>
      <c r="F7" s="36">
        <v>0</v>
      </c>
      <c r="G7" s="36">
        <v>0</v>
      </c>
      <c r="H7" s="36">
        <v>0</v>
      </c>
      <c r="I7" s="36">
        <f>C7*H7</f>
        <v>0</v>
      </c>
      <c r="J7" s="36">
        <v>0</v>
      </c>
      <c r="K7" s="36">
        <v>0</v>
      </c>
      <c r="L7" s="8">
        <f t="shared" ref="L7:L25" si="0">E7+G7+I7+K7</f>
        <v>0</v>
      </c>
    </row>
    <row r="8" spans="1:12" x14ac:dyDescent="0.2">
      <c r="A8" s="4"/>
      <c r="B8" s="20">
        <v>3</v>
      </c>
      <c r="C8" s="16">
        <v>36</v>
      </c>
      <c r="D8">
        <f>COUNTIF('中高一般 ENG'!I12,"✔")</f>
        <v>0</v>
      </c>
      <c r="E8">
        <f t="shared" ref="E8:E25" si="1">C8*D8</f>
        <v>0</v>
      </c>
      <c r="F8">
        <f>COUNTIF('中高一般 ENG'!I13,"✔")</f>
        <v>0</v>
      </c>
      <c r="G8">
        <f t="shared" ref="G8:G25" si="2">C8*F8*7</f>
        <v>0</v>
      </c>
      <c r="H8" t="e">
        <f>VLOOKUP('中高一般 ENG'!I14,$B$31:$C$37,2,FALSE)</f>
        <v>#N/A</v>
      </c>
      <c r="I8">
        <f>IF('中高一般 ENG'!I14="",0,C8*H8)</f>
        <v>0</v>
      </c>
      <c r="J8" t="e">
        <f>VLOOKUP('中高一般 ENG'!I15,$B$31:$C$37,2,FALSE)</f>
        <v>#N/A</v>
      </c>
      <c r="K8">
        <f>IF('中高一般 ENG'!I15="",0,C8*J8*7)</f>
        <v>0</v>
      </c>
      <c r="L8" s="8">
        <f t="shared" si="0"/>
        <v>0</v>
      </c>
    </row>
    <row r="9" spans="1:12" x14ac:dyDescent="0.2">
      <c r="A9" s="4"/>
      <c r="B9" s="20">
        <v>4</v>
      </c>
      <c r="C9" s="16">
        <v>70</v>
      </c>
      <c r="D9">
        <f>COUNTIF('中高一般 ENG'!K12,"✔")</f>
        <v>0</v>
      </c>
      <c r="E9">
        <f t="shared" si="1"/>
        <v>0</v>
      </c>
      <c r="F9">
        <f>COUNTIF('中高一般 ENG'!K13,"✔")</f>
        <v>0</v>
      </c>
      <c r="G9">
        <f t="shared" si="2"/>
        <v>0</v>
      </c>
      <c r="H9" t="e">
        <f>VLOOKUP('中高一般 ENG'!K14,$B$31:$C$37,2,FALSE)</f>
        <v>#N/A</v>
      </c>
      <c r="I9">
        <f>IF('中高一般 ENG'!K14="",0,C9*H9)</f>
        <v>0</v>
      </c>
      <c r="J9" t="e">
        <f>VLOOKUP('中高一般 ENG'!K15,$B$31:$C$37,2,FALSE)</f>
        <v>#N/A</v>
      </c>
      <c r="K9">
        <f>IF('中高一般 ENG'!K15="",0,C9*J9*7)</f>
        <v>0</v>
      </c>
      <c r="L9" s="8">
        <f t="shared" si="0"/>
        <v>0</v>
      </c>
    </row>
    <row r="10" spans="1:12" x14ac:dyDescent="0.2">
      <c r="A10" s="4" t="s">
        <v>15</v>
      </c>
      <c r="B10" s="20">
        <v>5</v>
      </c>
      <c r="C10" s="16">
        <v>819</v>
      </c>
      <c r="D10">
        <f>COUNTIF('中高一般 ENG'!M12:M13,"✔")</f>
        <v>0</v>
      </c>
      <c r="E10">
        <f>C10*D10</f>
        <v>0</v>
      </c>
      <c r="F10" s="36">
        <v>0</v>
      </c>
      <c r="G10" s="36">
        <v>0</v>
      </c>
      <c r="H10" s="36">
        <v>0</v>
      </c>
      <c r="I10" s="36">
        <f t="shared" ref="I10:I18" si="3">C10*H10</f>
        <v>0</v>
      </c>
      <c r="J10" s="36">
        <v>0</v>
      </c>
      <c r="K10" s="36">
        <v>0</v>
      </c>
      <c r="L10" s="8">
        <f t="shared" si="0"/>
        <v>0</v>
      </c>
    </row>
    <row r="11" spans="1:12" x14ac:dyDescent="0.2">
      <c r="A11" s="4"/>
      <c r="B11" s="20">
        <v>6</v>
      </c>
      <c r="C11" s="16">
        <v>19</v>
      </c>
      <c r="D11">
        <f>COUNTIF('中高一般 ENG'!E20,"✔")</f>
        <v>0</v>
      </c>
      <c r="E11">
        <f t="shared" si="1"/>
        <v>0</v>
      </c>
      <c r="F11">
        <f>COUNTIF('中高一般 ENG'!E21,"✔")</f>
        <v>0</v>
      </c>
      <c r="G11">
        <f t="shared" si="2"/>
        <v>0</v>
      </c>
      <c r="H11" t="e">
        <f>VLOOKUP('中高一般 ENG'!E22,$B$31:$C$37,2,FALSE)</f>
        <v>#N/A</v>
      </c>
      <c r="I11">
        <f>IF('中高一般 ENG'!E22="",0,C11*H11)</f>
        <v>0</v>
      </c>
      <c r="J11" t="e">
        <f>VLOOKUP('中高一般 ENG'!E23,$B$31:$C$37,2,FALSE)</f>
        <v>#N/A</v>
      </c>
      <c r="K11">
        <f>IF('中高一般 ENG'!E23="",0,C11*J11*7)</f>
        <v>0</v>
      </c>
      <c r="L11" s="8">
        <f t="shared" si="0"/>
        <v>0</v>
      </c>
    </row>
    <row r="12" spans="1:12" x14ac:dyDescent="0.2">
      <c r="A12" s="4"/>
      <c r="B12" s="20">
        <v>7</v>
      </c>
      <c r="C12" s="16">
        <v>103</v>
      </c>
      <c r="D12">
        <f>COUNTIF('中高一般 ENG'!G20,"✔")</f>
        <v>0</v>
      </c>
      <c r="E12">
        <f t="shared" si="1"/>
        <v>0</v>
      </c>
      <c r="F12">
        <f>COUNTIF('中高一般 ENG'!G21,"✔")</f>
        <v>0</v>
      </c>
      <c r="G12">
        <f t="shared" si="2"/>
        <v>0</v>
      </c>
      <c r="H12" t="e">
        <f>VLOOKUP('中高一般 ENG'!G22,$B$31:$C$37,2,FALSE)</f>
        <v>#N/A</v>
      </c>
      <c r="I12">
        <f>IF('中高一般 ENG'!G22="",0,C12*H12)</f>
        <v>0</v>
      </c>
      <c r="J12" t="e">
        <f>VLOOKUP('中高一般 ENG'!G23,$B$31:$C$37,2,FALSE)</f>
        <v>#N/A</v>
      </c>
      <c r="K12">
        <f>IF('中高一般 ENG'!G23="",0,C12*J12*7)</f>
        <v>0</v>
      </c>
      <c r="L12" s="8">
        <f t="shared" si="0"/>
        <v>0</v>
      </c>
    </row>
    <row r="13" spans="1:12" x14ac:dyDescent="0.2">
      <c r="A13" s="4" t="s">
        <v>12</v>
      </c>
      <c r="B13" s="20">
        <v>8</v>
      </c>
      <c r="C13" s="16">
        <v>292</v>
      </c>
      <c r="D13">
        <f>COUNTIF('中高一般 ENG'!I20,"✔")</f>
        <v>0</v>
      </c>
      <c r="E13">
        <f t="shared" si="1"/>
        <v>0</v>
      </c>
      <c r="F13">
        <f>COUNTIF('中高一般 ENG'!I21,"✔")</f>
        <v>0</v>
      </c>
      <c r="G13">
        <f t="shared" si="2"/>
        <v>0</v>
      </c>
      <c r="H13" s="36">
        <v>0</v>
      </c>
      <c r="I13" s="36">
        <f t="shared" si="3"/>
        <v>0</v>
      </c>
      <c r="J13" s="36">
        <v>0</v>
      </c>
      <c r="K13" s="36">
        <v>0</v>
      </c>
      <c r="L13" s="8">
        <f t="shared" si="0"/>
        <v>0</v>
      </c>
    </row>
    <row r="14" spans="1:12" x14ac:dyDescent="0.2">
      <c r="A14" s="4" t="s">
        <v>15</v>
      </c>
      <c r="B14" s="20">
        <v>9</v>
      </c>
      <c r="C14" s="16">
        <v>231</v>
      </c>
      <c r="D14">
        <f>COUNTIF('中高一般 ENG'!K20:K21,"✔")</f>
        <v>0</v>
      </c>
      <c r="E14">
        <f>C14*D14</f>
        <v>0</v>
      </c>
      <c r="F14" s="36">
        <v>0</v>
      </c>
      <c r="G14" s="36">
        <v>0</v>
      </c>
      <c r="H14" s="36">
        <v>0</v>
      </c>
      <c r="I14" s="36">
        <f t="shared" si="3"/>
        <v>0</v>
      </c>
      <c r="J14" s="36">
        <v>0</v>
      </c>
      <c r="K14" s="36">
        <v>0</v>
      </c>
      <c r="L14" s="8">
        <f t="shared" si="0"/>
        <v>0</v>
      </c>
    </row>
    <row r="15" spans="1:12" x14ac:dyDescent="0.2">
      <c r="A15" s="4"/>
      <c r="B15" s="20">
        <v>10</v>
      </c>
      <c r="C15" s="16">
        <v>53</v>
      </c>
      <c r="D15">
        <f>COUNTIF('中高一般 ENG'!M20,"✔")</f>
        <v>0</v>
      </c>
      <c r="E15">
        <f t="shared" si="1"/>
        <v>0</v>
      </c>
      <c r="F15">
        <f>COUNTIF('中高一般 ENG'!M21,"✔")</f>
        <v>0</v>
      </c>
      <c r="G15">
        <f t="shared" si="2"/>
        <v>0</v>
      </c>
      <c r="H15" t="e">
        <f>VLOOKUP('中高一般 ENG'!M22,$B$31:$C$37,2,FALSE)</f>
        <v>#N/A</v>
      </c>
      <c r="I15">
        <f>IF('中高一般 ENG'!M22="",0,C15*H15)</f>
        <v>0</v>
      </c>
      <c r="J15" t="e">
        <f>VLOOKUP('中高一般 ENG'!M23,$B$31:$C$37,2,FALSE)</f>
        <v>#N/A</v>
      </c>
      <c r="K15">
        <f>IF('中高一般 ENG'!M23="",0,C15*J15*7)</f>
        <v>0</v>
      </c>
      <c r="L15" s="8">
        <f>E15+G15+I15+K15</f>
        <v>0</v>
      </c>
    </row>
    <row r="16" spans="1:12" x14ac:dyDescent="0.2">
      <c r="A16" s="4"/>
      <c r="B16" s="20">
        <v>11</v>
      </c>
      <c r="C16" s="16">
        <v>135</v>
      </c>
      <c r="D16">
        <f>COUNTIF('中高一般 ENG'!E30,"✔")</f>
        <v>0</v>
      </c>
      <c r="E16">
        <f t="shared" si="1"/>
        <v>0</v>
      </c>
      <c r="F16">
        <f>COUNTIF('中高一般 ENG'!E31,"✔")</f>
        <v>0</v>
      </c>
      <c r="G16">
        <f t="shared" si="2"/>
        <v>0</v>
      </c>
      <c r="H16" t="e">
        <f>VLOOKUP('中高一般 ENG'!E32,$B$31:$C$37,2,FALSE)</f>
        <v>#N/A</v>
      </c>
      <c r="I16">
        <f>IF('中高一般 ENG'!E32="",0,C16*H16)</f>
        <v>0</v>
      </c>
      <c r="J16" t="e">
        <f>VLOOKUP('中高一般 ENG'!E33,$B$31:$C$37,2,FALSE)</f>
        <v>#N/A</v>
      </c>
      <c r="K16">
        <f>IF('中高一般 ENG'!E33="",0,C16*J16*7)</f>
        <v>0</v>
      </c>
      <c r="L16" s="8">
        <f t="shared" si="0"/>
        <v>0</v>
      </c>
    </row>
    <row r="17" spans="1:12" x14ac:dyDescent="0.2">
      <c r="A17" s="4"/>
      <c r="B17" s="20">
        <v>12</v>
      </c>
      <c r="C17" s="16">
        <v>55</v>
      </c>
      <c r="D17">
        <f>COUNTIF('中高一般 ENG'!G30,"✔")</f>
        <v>0</v>
      </c>
      <c r="E17">
        <f t="shared" si="1"/>
        <v>0</v>
      </c>
      <c r="F17">
        <f>COUNTIF('中高一般 ENG'!G31,"✔")</f>
        <v>0</v>
      </c>
      <c r="G17">
        <f t="shared" si="2"/>
        <v>0</v>
      </c>
      <c r="H17" t="e">
        <f>VLOOKUP('中高一般 ENG'!G32,$B$31:$C$37,2,FALSE)</f>
        <v>#N/A</v>
      </c>
      <c r="I17">
        <f>IF('中高一般 ENG'!G32="",0,C17*H17)</f>
        <v>0</v>
      </c>
      <c r="J17" t="e">
        <f>VLOOKUP('中高一般 ENG'!G33,$B$31:$C$37,2,FALSE)</f>
        <v>#N/A</v>
      </c>
      <c r="K17">
        <f>IF('中高一般 ENG'!G33="",0,C17*J17*7)</f>
        <v>0</v>
      </c>
      <c r="L17" s="8">
        <f t="shared" si="0"/>
        <v>0</v>
      </c>
    </row>
    <row r="18" spans="1:12" x14ac:dyDescent="0.2">
      <c r="A18" s="4" t="s">
        <v>15</v>
      </c>
      <c r="B18" s="20">
        <v>13</v>
      </c>
      <c r="C18" s="16">
        <v>539</v>
      </c>
      <c r="D18">
        <f>COUNTIF('中高一般 ENG'!I30:I31,"✔")</f>
        <v>0</v>
      </c>
      <c r="E18">
        <f>C18*D18</f>
        <v>0</v>
      </c>
      <c r="F18" s="36">
        <v>0</v>
      </c>
      <c r="G18" s="36">
        <v>0</v>
      </c>
      <c r="H18" s="36">
        <v>0</v>
      </c>
      <c r="I18" s="36">
        <f t="shared" si="3"/>
        <v>0</v>
      </c>
      <c r="J18" s="36">
        <v>0</v>
      </c>
      <c r="K18" s="36">
        <v>0</v>
      </c>
      <c r="L18" s="8">
        <f t="shared" si="0"/>
        <v>0</v>
      </c>
    </row>
    <row r="19" spans="1:12" x14ac:dyDescent="0.2">
      <c r="A19" s="4"/>
      <c r="B19" s="20">
        <v>14</v>
      </c>
      <c r="C19" s="16">
        <v>19</v>
      </c>
      <c r="D19">
        <f>COUNTIF('中高一般 ENG'!K30,"✔")</f>
        <v>0</v>
      </c>
      <c r="E19">
        <f t="shared" si="1"/>
        <v>0</v>
      </c>
      <c r="F19">
        <f>COUNTIF('中高一般 ENG'!K31,"✔")</f>
        <v>0</v>
      </c>
      <c r="G19">
        <f t="shared" si="2"/>
        <v>0</v>
      </c>
      <c r="H19" t="e">
        <f>VLOOKUP('中高一般 ENG'!K32,$B$31:$C$37,2,FALSE)</f>
        <v>#N/A</v>
      </c>
      <c r="I19">
        <f>IF('中高一般 ENG'!K32="",0,C19*H19)</f>
        <v>0</v>
      </c>
      <c r="J19" t="e">
        <f>VLOOKUP('中高一般 ENG'!K33,$B$31:$C$37,2,FALSE)</f>
        <v>#N/A</v>
      </c>
      <c r="K19">
        <f>IF('中高一般 ENG'!K33="",0,C19*J19*7)</f>
        <v>0</v>
      </c>
      <c r="L19" s="8">
        <f t="shared" si="0"/>
        <v>0</v>
      </c>
    </row>
    <row r="20" spans="1:12" x14ac:dyDescent="0.2">
      <c r="A20" s="4"/>
      <c r="B20" s="20">
        <v>15</v>
      </c>
      <c r="C20" s="16">
        <v>18</v>
      </c>
      <c r="D20">
        <f>COUNTIF('中高一般 ENG'!M30,"✔")</f>
        <v>0</v>
      </c>
      <c r="E20">
        <f t="shared" si="1"/>
        <v>0</v>
      </c>
      <c r="F20">
        <f>COUNTIF('中高一般 ENG'!M31,"✔")</f>
        <v>0</v>
      </c>
      <c r="G20">
        <f t="shared" si="2"/>
        <v>0</v>
      </c>
      <c r="H20" t="e">
        <f>VLOOKUP('中高一般 ENG'!M32,$B$31:$C$37,2,FALSE)</f>
        <v>#N/A</v>
      </c>
      <c r="I20">
        <f>IF('中高一般 ENG'!M32="",0,C20*H20)</f>
        <v>0</v>
      </c>
      <c r="J20" t="e">
        <f>VLOOKUP('中高一般 ENG'!M33,$B$31:$C$37,2,FALSE)</f>
        <v>#N/A</v>
      </c>
      <c r="K20">
        <f>IF('中高一般 ENG'!M33="",0,C20*J20*7)</f>
        <v>0</v>
      </c>
      <c r="L20" s="8">
        <f t="shared" si="0"/>
        <v>0</v>
      </c>
    </row>
    <row r="21" spans="1:12" x14ac:dyDescent="0.2">
      <c r="A21" s="4"/>
      <c r="B21" s="20">
        <v>16</v>
      </c>
      <c r="C21" s="16">
        <v>97</v>
      </c>
      <c r="D21">
        <f>COUNTIF('中高一般 ENG'!E38,"✔")</f>
        <v>0</v>
      </c>
      <c r="E21">
        <f t="shared" si="1"/>
        <v>0</v>
      </c>
      <c r="F21">
        <f>COUNTIF('中高一般 ENG'!E39,"✔")</f>
        <v>0</v>
      </c>
      <c r="G21">
        <f t="shared" si="2"/>
        <v>0</v>
      </c>
      <c r="H21" t="e">
        <f>VLOOKUP('中高一般 ENG'!E40,$B$31:$C$37,2,FALSE)</f>
        <v>#N/A</v>
      </c>
      <c r="I21">
        <f>IF('中高一般 ENG'!E40="",0,C21*H21)</f>
        <v>0</v>
      </c>
      <c r="J21" t="e">
        <f>VLOOKUP('中高一般 ENG'!E41,$B$31:$C$37,2,FALSE)</f>
        <v>#N/A</v>
      </c>
      <c r="K21">
        <f>IF('中高一般 ENG'!E41="",0,C21*J21*7)</f>
        <v>0</v>
      </c>
      <c r="L21" s="8">
        <f t="shared" si="0"/>
        <v>0</v>
      </c>
    </row>
    <row r="22" spans="1:12" x14ac:dyDescent="0.2">
      <c r="A22" s="4"/>
      <c r="B22" s="20">
        <v>17</v>
      </c>
      <c r="C22" s="16">
        <v>470</v>
      </c>
      <c r="D22">
        <f>COUNTIF('中高一般 ENG'!G38,"✔")</f>
        <v>0</v>
      </c>
      <c r="E22">
        <f t="shared" si="1"/>
        <v>0</v>
      </c>
      <c r="F22">
        <f>COUNTIF('中高一般 ENG'!G39,"✔")</f>
        <v>0</v>
      </c>
      <c r="G22">
        <f t="shared" si="2"/>
        <v>0</v>
      </c>
      <c r="H22" t="e">
        <f>VLOOKUP('中高一般 ENG'!G40,$B$31:$C$37,2,FALSE)</f>
        <v>#N/A</v>
      </c>
      <c r="I22">
        <f>IF('中高一般 ENG'!G40="",0,C22*H22)</f>
        <v>0</v>
      </c>
      <c r="J22" t="e">
        <f>VLOOKUP('中高一般 ENG'!G41,$B$31:$C$37,2,FALSE)</f>
        <v>#N/A</v>
      </c>
      <c r="K22">
        <f>IF('中高一般 ENG'!G41="",0,C22*J22*7)</f>
        <v>0</v>
      </c>
      <c r="L22" s="8">
        <f t="shared" si="0"/>
        <v>0</v>
      </c>
    </row>
    <row r="23" spans="1:12" x14ac:dyDescent="0.2">
      <c r="A23" s="4"/>
      <c r="B23" s="20">
        <v>18</v>
      </c>
      <c r="C23" s="16">
        <v>33</v>
      </c>
      <c r="D23">
        <f>COUNTIF('中高一般 ENG'!I38,"✔")</f>
        <v>0</v>
      </c>
      <c r="E23">
        <f t="shared" si="1"/>
        <v>0</v>
      </c>
      <c r="F23">
        <f>COUNTIF('中高一般 ENG'!I39,"✔")</f>
        <v>0</v>
      </c>
      <c r="G23">
        <f t="shared" si="2"/>
        <v>0</v>
      </c>
      <c r="H23" t="e">
        <f>VLOOKUP('中高一般 ENG'!I40,$B$31:$C$37,2,FALSE)</f>
        <v>#N/A</v>
      </c>
      <c r="I23">
        <f>IF('中高一般 ENG'!I40="",0,C23*H23)</f>
        <v>0</v>
      </c>
      <c r="J23" t="e">
        <f>VLOOKUP('中高一般 ENG'!I41,$B$31:$C$37,2,FALSE)</f>
        <v>#N/A</v>
      </c>
      <c r="K23">
        <f>IF('中高一般 ENG'!I41="",0,C23*J23*7)</f>
        <v>0</v>
      </c>
      <c r="L23" s="8">
        <f t="shared" si="0"/>
        <v>0</v>
      </c>
    </row>
    <row r="24" spans="1:12" x14ac:dyDescent="0.2">
      <c r="A24" s="4"/>
      <c r="B24" s="20">
        <v>19</v>
      </c>
      <c r="C24" s="16">
        <v>47</v>
      </c>
      <c r="D24">
        <f>COUNTIF('中高一般 ENG'!K38,"✔")</f>
        <v>0</v>
      </c>
      <c r="E24">
        <f t="shared" si="1"/>
        <v>0</v>
      </c>
      <c r="F24">
        <f>COUNTIF('中高一般 ENG'!K39,"✔")</f>
        <v>0</v>
      </c>
      <c r="G24">
        <f t="shared" si="2"/>
        <v>0</v>
      </c>
      <c r="H24" t="e">
        <f>VLOOKUP('中高一般 ENG'!K40,$B$31:$C$37,2,FALSE)</f>
        <v>#N/A</v>
      </c>
      <c r="I24">
        <f>IF('中高一般 ENG'!K40="",0,C24*H24)</f>
        <v>0</v>
      </c>
      <c r="J24" t="e">
        <f>VLOOKUP('中高一般 ENG'!K41,$B$31:$C$37,2,FALSE)</f>
        <v>#N/A</v>
      </c>
      <c r="K24">
        <f>IF('中高一般 ENG'!K41="",0,C24*J24*7)</f>
        <v>0</v>
      </c>
      <c r="L24" s="8">
        <f t="shared" si="0"/>
        <v>0</v>
      </c>
    </row>
    <row r="25" spans="1:12" x14ac:dyDescent="0.2">
      <c r="A25" s="4"/>
      <c r="B25" s="20">
        <v>20</v>
      </c>
      <c r="C25" s="16">
        <v>188</v>
      </c>
      <c r="D25">
        <f>COUNTIF('中高一般 ENG'!M38,"✔")</f>
        <v>0</v>
      </c>
      <c r="E25">
        <f t="shared" si="1"/>
        <v>0</v>
      </c>
      <c r="F25">
        <f>COUNTIF('中高一般 ENG'!M39,"✔")</f>
        <v>0</v>
      </c>
      <c r="G25">
        <f t="shared" si="2"/>
        <v>0</v>
      </c>
      <c r="H25" t="e">
        <f>VLOOKUP('中高一般 ENG'!M40,$B$31:$C$37,2,FALSE)</f>
        <v>#N/A</v>
      </c>
      <c r="I25">
        <f>IF('中高一般 ENG'!M40="",0,C25*H25)</f>
        <v>0</v>
      </c>
      <c r="J25" t="e">
        <f>VLOOKUP('中高一般 ENG'!M41,$B$31:$C$37,2,FALSE)</f>
        <v>#N/A</v>
      </c>
      <c r="K25">
        <f>IF('中高一般 ENG'!M41="",0,C25*J25*7)</f>
        <v>0</v>
      </c>
      <c r="L25" s="8">
        <f t="shared" si="0"/>
        <v>0</v>
      </c>
    </row>
    <row r="26" spans="1:12" x14ac:dyDescent="0.2">
      <c r="B26" s="20" t="s">
        <v>4</v>
      </c>
      <c r="C26" s="16">
        <f>SUM(C6:C25)</f>
        <v>3648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17</v>
      </c>
    </row>
    <row r="28" spans="1:12" ht="14.5" thickBot="1" x14ac:dyDescent="0.25"/>
    <row r="29" spans="1:12" x14ac:dyDescent="0.2">
      <c r="B29" s="17" t="s">
        <v>11</v>
      </c>
      <c r="C29" s="27"/>
    </row>
    <row r="30" spans="1:12" x14ac:dyDescent="0.2">
      <c r="B30" s="28"/>
      <c r="C30" s="29"/>
    </row>
    <row r="31" spans="1:12" x14ac:dyDescent="0.2">
      <c r="B31" s="20" t="s">
        <v>13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sheet="1"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中高一般 ENG</vt:lpstr>
      <vt:lpstr>（削除不可！）計算データ資料</vt:lpstr>
      <vt:lpstr>'中高一般 ENG'!Print_Area</vt:lpstr>
      <vt:lpstr>'中高一般 ENG'!Print_Titles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 義也（温暖化対策課）</cp:lastModifiedBy>
  <cp:lastPrinted>2025-01-16T08:58:05Z</cp:lastPrinted>
  <dcterms:created xsi:type="dcterms:W3CDTF">2023-05-23T00:03:09Z</dcterms:created>
  <dcterms:modified xsi:type="dcterms:W3CDTF">2025-01-16T08:58:22Z</dcterms:modified>
</cp:coreProperties>
</file>