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6187\Box\【02_課所共有】05_02_温暖化対策課\R07年度\総務・エコライフ推進担当\08_エコライフ推進\08_02_エコライフDAY＆WEEK\08_02_080_チェックシート（夏）\ホームページ626\"/>
    </mc:Choice>
  </mc:AlternateContent>
  <xr:revisionPtr revIDLastSave="0" documentId="13_ncr:1_{EFDABB37-2A40-4C56-9D0D-427B76F8D9BE}" xr6:coauthVersionLast="47" xr6:coauthVersionMax="47" xr10:uidLastSave="{00000000-0000-0000-0000-000000000000}"/>
  <bookViews>
    <workbookView xWindow="-110" yWindow="-110" windowWidth="19420" windowHeight="10560" xr2:uid="{9FE9AE19-2557-46A0-93E8-8720873D5FB0}"/>
  </bookViews>
  <sheets>
    <sheet name="小学校4～6年生用 " sheetId="4" r:id="rId1"/>
    <sheet name="（削除不可！）計算データ資料" sheetId="6" r:id="rId2"/>
  </sheets>
  <definedNames>
    <definedName name="_xlnm.Print_Area" localSheetId="0">'小学校4～6年生用 '!$B$3:$N$45</definedName>
    <definedName name="_xlnm.Print_Titles" localSheetId="0">'小学校4～6年生用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6" l="1"/>
  <c r="J24" i="6"/>
  <c r="J23" i="6"/>
  <c r="J22" i="6"/>
  <c r="J21" i="6"/>
  <c r="J20" i="6"/>
  <c r="J19" i="6"/>
  <c r="J17" i="6"/>
  <c r="J16" i="6"/>
  <c r="J12" i="6"/>
  <c r="J11" i="6"/>
  <c r="J9" i="6"/>
  <c r="J8" i="6"/>
  <c r="J6" i="6"/>
  <c r="H25" i="6"/>
  <c r="H24" i="6"/>
  <c r="H23" i="6"/>
  <c r="H22" i="6"/>
  <c r="H21" i="6"/>
  <c r="H20" i="6"/>
  <c r="H19" i="6"/>
  <c r="H17" i="6"/>
  <c r="H16" i="6"/>
  <c r="H12" i="6"/>
  <c r="H11" i="6"/>
  <c r="H9" i="6"/>
  <c r="H8" i="6"/>
  <c r="H6" i="6"/>
  <c r="I6" i="6" s="1"/>
  <c r="I15" i="6"/>
  <c r="I16" i="6"/>
  <c r="K25" i="6" l="1"/>
  <c r="K24" i="6"/>
  <c r="K23" i="6"/>
  <c r="K22" i="6"/>
  <c r="K21" i="6"/>
  <c r="K20" i="6"/>
  <c r="K19" i="6"/>
  <c r="K17" i="6"/>
  <c r="K16" i="6"/>
  <c r="K12" i="6"/>
  <c r="K11" i="6"/>
  <c r="K9" i="6"/>
  <c r="K8" i="6"/>
  <c r="K6" i="6"/>
  <c r="I7" i="6"/>
  <c r="I10" i="6"/>
  <c r="I13" i="6"/>
  <c r="I14" i="6"/>
  <c r="I18" i="6"/>
  <c r="I24" i="6"/>
  <c r="I25" i="6"/>
  <c r="I23" i="6"/>
  <c r="I22" i="6"/>
  <c r="I21" i="6"/>
  <c r="I20" i="6"/>
  <c r="I19" i="6"/>
  <c r="I17" i="6"/>
  <c r="I12" i="6"/>
  <c r="I11" i="6"/>
  <c r="I9" i="6"/>
  <c r="I8" i="6"/>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L13" i="6" l="1"/>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<sst xmlns="http://schemas.openxmlformats.org/spreadsheetml/2006/main" count="211" uniqueCount="141">
  <si>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</si>
  <si>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</si>
  <si>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</si>
  <si>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</si>
  <si>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</si>
  <si>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</si>
  <si>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</si>
  <si>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</si>
  <si>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</si>
  <si>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</si>
  <si>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</si>
  <si>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</si>
  <si>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</si>
  <si>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</si>
  <si>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</si>
  <si>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</si>
  <si>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</si>
  <si>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</si>
  <si>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</si>
  <si>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</si>
  <si>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</si>
  <si>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</si>
  <si>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</si>
  <si>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</si>
  <si>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</si>
  <si>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</si>
  <si>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</si>
  <si>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</si>
  <si>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</si>
  <si>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</si>
  <si>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</si>
  <si>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</si>
  <si>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</si>
  <si>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</si>
  <si>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</si>
  <si>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</si>
  <si>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</si>
  <si>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</si>
  <si>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</si>
  <si>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</si>
  <si>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</si>
  <si>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</si>
  <si>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</si>
  <si>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</si>
  <si>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</si>
  <si>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</si>
  <si>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</si>
  <si>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</si>
  <si>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</si>
  <si>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</si>
  <si>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</si>
  <si>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</si>
  <si>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</si>
  <si>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</si>
  <si>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</si>
  <si>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</si>
  <si>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</si>
  <si>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</si>
  <si>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</si>
  <si>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</si>
  <si>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</si>
  <si>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</si>
  <si>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</si>
  <si>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</si>
  <si>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</si>
  <si>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</si>
  <si>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</si>
  <si>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</si>
  <si>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</si>
  <si>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</si>
  <si>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　</t>
  </si>
  <si>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3"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</si>
  <si>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✔(128g)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</si>
  <si>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✔(896g)</t>
    </r>
    <rPh sb="1" eb="3">
      <t>しゅうかん</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</si>
  <si>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(896g)</t>
    </r>
    <rPh sb="1" eb="3">
      <t>しゅうかん</t>
    </rPh>
    <rPh sb="6" eb="8">
      <t>にんずう</t>
    </rPh>
    <phoneticPr fontId="42" type="Hiragana" alignment="distributed"/>
  </si>
  <si>
    <t>取り組めたら✔
(294g)</t>
    <rPh sb="0" eb="1">
      <t>と</t>
    </rPh>
    <rPh sb="2" eb="3">
      <t>く</t>
    </rPh>
    <phoneticPr fontId="42" type="Hiragana" alignment="distributed"/>
  </si>
  <si>
    <t>ほかのことをするときは、テレビを消した。（38g/日）　
（１年で981円節約）</t>
    <rPh sb="16" eb="17">
      <t>け</t>
    </rPh>
    <rPh sb="25" eb="26">
      <t>にち</t>
    </rPh>
    <rPh sb="31" eb="32">
      <t>ねん</t>
    </rPh>
    <rPh sb="36" eb="39">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</si>
  <si>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</si>
  <si>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✔(266g)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</si>
  <si>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</si>
  <si>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(266g)</t>
    </r>
    <rPh sb="1" eb="3">
      <t>しゅうかん</t>
    </rPh>
    <rPh sb="6" eb="8">
      <t>にんずう</t>
    </rPh>
    <phoneticPr fontId="42" type="Hiragana" alignment="distributed"/>
  </si>
  <si>
    <t>部屋を冷やし
すぎないように、控えめに冷房を使った。 【室温の目安は28℃】（128g/日）
（ひと夏で1,027円節約）</t>
    <rPh sb="0" eb="2">
      <t>へや</t>
    </rPh>
    <rPh sb="3" eb="4">
      <t>ひ</t>
    </rPh>
    <rPh sb="15" eb="16">
      <t>ひか</t>
    </rPh>
    <rPh sb="19" eb="21">
      <t>れいぼう</t>
    </rPh>
    <rPh sb="22" eb="23">
      <t>つか</t>
    </rPh>
    <rPh sb="28" eb="30">
      <t>しつおん</t>
    </rPh>
    <rPh sb="31" eb="33">
      <t>めやす</t>
    </rPh>
    <rPh sb="44" eb="45">
      <t>にち</t>
    </rPh>
    <rPh sb="50" eb="51">
      <t>なつ</t>
    </rPh>
    <rPh sb="57" eb="60">
      <t>えんせつやく</t>
    </rPh>
    <phoneticPr fontId="37" type="Hiragana" alignment="distributed"/>
  </si>
  <si>
    <t>エアコンのフィルターを掃除した。（294g/週）
（1年で1,085円節約）</t>
    <rPh sb="11" eb="13">
      <t>そうじ</t>
    </rPh>
    <rPh sb="22" eb="23">
      <t>しゅう</t>
    </rPh>
    <rPh sb="27" eb="28">
      <t>ねん</t>
    </rPh>
    <rPh sb="34" eb="37">
      <t>えんせつやく</t>
    </rPh>
    <phoneticPr fontId="37" type="Hiragana" alignment="distributed"/>
  </si>
  <si>
    <t>テレビなど家電
製品を使わないときは主電源を切ったりコンセントからプラグを抜いた。（73g/日）
（1年で1,903円節約）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</si>
  <si>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</si>
  <si>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✔(511g)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</si>
  <si>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</si>
  <si>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(511g)</t>
    </r>
    <rPh sb="1" eb="3">
      <t>しゅうかん</t>
    </rPh>
    <rPh sb="6" eb="7">
      <t>ひと</t>
    </rPh>
    <phoneticPr fontId="42" type="Hiragana" alignment="distributed"/>
  </si>
  <si>
    <t>照明は、省エネ型のLED照明を使用した。（847g/週）
（１年で3,161円節約）</t>
    <rPh sb="0" eb="2">
      <t>しょうめい</t>
    </rPh>
    <rPh sb="4" eb="5">
      <t>しょう</t>
    </rPh>
    <rPh sb="7" eb="8">
      <t>がた</t>
    </rPh>
    <rPh sb="12" eb="14">
      <t>しょうめい</t>
    </rPh>
    <rPh sb="15" eb="17">
      <t>しよう</t>
    </rPh>
    <rPh sb="26" eb="27">
      <t>しゅう</t>
    </rPh>
    <rPh sb="31" eb="32">
      <t>ねん</t>
    </rPh>
    <rPh sb="38" eb="39">
      <t>えん</t>
    </rPh>
    <rPh sb="39" eb="41">
      <t>せつやく</t>
    </rPh>
    <phoneticPr fontId="37" type="Hiragana" alignment="distributed"/>
  </si>
  <si>
    <t>部屋を出る時は、明かりを消した。（20g/日）
（１年で521円節約）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</si>
  <si>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
流 しっぱなしにしないで、こまめにとめた。（103g/日）
（１年で3,127円節約）</t>
    <rPh sb="1" eb="2">
      <t>ゆ</t>
    </rPh>
    <rPh sb="4" eb="5">
      <t>みず</t>
    </rPh>
    <rPh sb="8" eb="9">
      <t>なが</t>
    </rPh>
    <rPh sb="35" eb="36">
      <t>にち</t>
    </rPh>
    <rPh sb="40" eb="41">
      <t>ねん</t>
    </rPh>
    <rPh sb="47" eb="50">
      <t>えんせつやく</t>
    </rPh>
    <phoneticPr fontId="42" type="Hiragana" alignment="distributed"/>
  </si>
  <si>
    <t>お風呂は
冷めないうちに、みんなで続けて入った。（292g/日）
（１年で6,300円節約）</t>
    <rPh sb="1" eb="3">
      <t>ふろ</t>
    </rPh>
    <rPh sb="5" eb="6">
      <t>さ</t>
    </rPh>
    <rPh sb="17" eb="18">
      <t>つづ</t>
    </rPh>
    <rPh sb="20" eb="21">
      <t>はい</t>
    </rPh>
    <rPh sb="30" eb="31">
      <t>にち</t>
    </rPh>
    <rPh sb="35" eb="36">
      <t>ねん</t>
    </rPh>
    <rPh sb="42" eb="45">
      <t>えんせつやく</t>
    </rPh>
    <phoneticPr fontId="42" type="Hiragana" alignment="distributed"/>
  </si>
  <si>
    <t>トイレの便座暖房の電源を切った。（238g/週）
（１年で897円節約）</t>
    <rPh sb="4" eb="8">
      <t>べんざだんぼう</t>
    </rPh>
    <rPh sb="9" eb="11">
      <t>でんげん</t>
    </rPh>
    <rPh sb="12" eb="13">
      <t>き</t>
    </rPh>
    <rPh sb="22" eb="23">
      <t>しゅう</t>
    </rPh>
    <rPh sb="27" eb="28">
      <t>ねん</t>
    </rPh>
    <rPh sb="32" eb="33">
      <t>えん</t>
    </rPh>
    <rPh sb="33" eb="35">
      <t>せつやく</t>
    </rPh>
    <phoneticPr fontId="42" type="Hiragana" alignment="distributed"/>
  </si>
  <si>
    <t>炊飯器の保温機能を使わなかった。（55g/日）
（１年で1,433円節約）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</si>
  <si>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長時間使用しないときはプラグを抜いた。（140g/日）
（１年で3,652円節約）</t>
    <rPh sb="2" eb="4">
      <t>でんき</t>
    </rPh>
    <rPh sb="9" eb="14">
      <t>ちょうじかんしよう</t>
    </rPh>
    <rPh sb="24" eb="25">
      <t>ぬ</t>
    </rPh>
    <rPh sb="34" eb="35">
      <t>にち</t>
    </rPh>
    <rPh sb="39" eb="40">
      <t>ねん</t>
    </rPh>
    <rPh sb="46" eb="49">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</si>
  <si>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✔(140g)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</si>
  <si>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✔(980g)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</si>
  <si>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(140g)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</si>
  <si>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(980g)</t>
    </r>
    <rPh sb="1" eb="3">
      <t>しゅうかん</t>
    </rPh>
    <rPh sb="6" eb="8">
      <t>にんずう</t>
    </rPh>
    <phoneticPr fontId="42" type="Hiragana" alignment="distributed"/>
  </si>
  <si>
    <t>冷蔵庫にものを詰め込み過ぎなかった。（57g/日）
（１年で1,490円節約）</t>
    <rPh sb="0" eb="3">
      <t>れいぞうこ</t>
    </rPh>
    <rPh sb="7" eb="8">
      <t>つ</t>
    </rPh>
    <rPh sb="9" eb="10">
      <t>こ</t>
    </rPh>
    <rPh sb="11" eb="12">
      <t>す</t>
    </rPh>
    <rPh sb="23" eb="24">
      <t>にち</t>
    </rPh>
    <rPh sb="28" eb="29">
      <t>ねん</t>
    </rPh>
    <rPh sb="35" eb="38">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</si>
  <si>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</si>
  <si>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✔(399g)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</si>
  <si>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</si>
  <si>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(399g)</t>
    </r>
    <rPh sb="1" eb="3">
      <t>しゅうかん</t>
    </rPh>
    <rPh sb="6" eb="8">
      <t>にんずう</t>
    </rPh>
    <phoneticPr fontId="42" type="Hiragana" alignment="distributed"/>
  </si>
  <si>
    <t xml:space="preserve">
冷蔵庫の
庫内温度設定
を、「強」から「中」に変更した。（560g/週）
（１年で2,097円節約）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</si>
  <si>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取り組めたら✔
(560g)</t>
    <rPh sb="0" eb="1">
      <t>と</t>
    </rPh>
    <rPh sb="2" eb="3">
      <t>く</t>
    </rPh>
    <phoneticPr fontId="42" type="Hiragana" alignment="distributed"/>
  </si>
  <si>
    <t xml:space="preserve">
ご飯やおかずを、残さず食べた。（18g/日）</t>
    <rPh sb="2" eb="3">
      <t>はん</t>
    </rPh>
    <rPh sb="9" eb="10">
      <t>のこ</t>
    </rPh>
    <rPh sb="12" eb="13">
      <t>た</t>
    </rPh>
    <rPh sb="21" eb="22">
      <t>にち</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</si>
  <si>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</si>
  <si>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✔(126g)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</si>
  <si>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</si>
  <si>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(126g)</t>
    </r>
    <rPh sb="1" eb="3">
      <t>しゅうかん</t>
    </rPh>
    <rPh sb="6" eb="8">
      <t>にんずう</t>
    </rPh>
    <phoneticPr fontId="42" type="Hiragana" alignment="distributed"/>
  </si>
  <si>
    <t xml:space="preserve">
野菜は旬のものを選んで食べた。  （97g/日）</t>
    <rPh sb="1" eb="3">
      <t>やさい</t>
    </rPh>
    <rPh sb="4" eb="5">
      <t>しゅん</t>
    </rPh>
    <rPh sb="9" eb="10">
      <t>えら</t>
    </rPh>
    <rPh sb="12" eb="13">
      <t>た</t>
    </rPh>
    <rPh sb="23" eb="24">
      <t>にち</t>
    </rPh>
    <phoneticPr fontId="42" type="Hiragana"/>
  </si>
  <si>
    <t xml:space="preserve">
宅配は1回で受け取った。  （470g/日） </t>
    <rPh sb="1" eb="3">
      <t>たくはい</t>
    </rPh>
    <rPh sb="5" eb="6">
      <t>かい</t>
    </rPh>
    <rPh sb="7" eb="8">
      <t>う</t>
    </rPh>
    <rPh sb="9" eb="10">
      <t>と</t>
    </rPh>
    <rPh sb="21" eb="22">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</si>
  <si>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</si>
  <si>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</si>
  <si>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</si>
  <si>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(3290g)</t>
    </r>
    <rPh sb="1" eb="3">
      <t>しゅうかん</t>
    </rPh>
    <rPh sb="6" eb="8">
      <t>にんずう</t>
    </rPh>
    <phoneticPr fontId="42" type="Hiragana" alignment="distributed"/>
  </si>
  <si>
    <t xml:space="preserve">
出かけるときは、水筒やマイボトルを持ち歩いた。
（51g/日）</t>
    <rPh sb="1" eb="2">
      <t>で</t>
    </rPh>
    <rPh sb="9" eb="11">
      <t>すいとう</t>
    </rPh>
    <rPh sb="18" eb="19">
      <t>も</t>
    </rPh>
    <rPh sb="20" eb="21">
      <t>ある</t>
    </rPh>
    <rPh sb="30" eb="31">
      <t>にち</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</si>
  <si>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✔(51g)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</si>
  <si>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✔(357g)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</si>
  <si>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(51g)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</si>
  <si>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(357g)</t>
    </r>
    <rPh sb="1" eb="3">
      <t>しゅうかん</t>
    </rPh>
    <rPh sb="6" eb="8">
      <t>にんずう</t>
    </rPh>
    <phoneticPr fontId="42" type="Hiragana" alignment="distributed"/>
  </si>
  <si>
    <t>出かける
ときは自動車に乗らずに、徒歩・自転車・バス・電車を利用した。（192g/日）
（１年で2,617円節約）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</si>
  <si>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</si>
  <si>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✔(1,344g)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</si>
  <si>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(192g)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</si>
  <si>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(1,344g)</t>
    </r>
    <rPh sb="1" eb="3">
      <t>しゅうかん</t>
    </rPh>
    <rPh sb="6" eb="8">
      <t>にんずう</t>
    </rPh>
    <phoneticPr fontId="42" type="Hiragana" alignment="distributed"/>
  </si>
  <si>
    <t>取り組めたら✔
(847g)</t>
    <rPh sb="0" eb="1">
      <t>と</t>
    </rPh>
    <rPh sb="2" eb="3">
      <t>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</si>
  <si>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</si>
  <si>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✔(140g)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</si>
  <si>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(20g)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</si>
  <si>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(140g)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</si>
  <si>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</si>
  <si>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</si>
  <si>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</si>
  <si>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(721g)</t>
    </r>
    <rPh sb="1" eb="3">
      <t>しゅうかん</t>
    </rPh>
    <rPh sb="6" eb="8">
      <t>にんずう</t>
    </rPh>
    <phoneticPr fontId="42" type="Hiragana" alignment="distributed"/>
  </si>
  <si>
    <t>取り組めたら✔
(238g)</t>
    <rPh sb="0" eb="1">
      <t>と</t>
    </rPh>
    <rPh sb="2" eb="3">
      <t>く</t>
    </rPh>
    <phoneticPr fontId="42" type="Hiragana" alignment="distributed"/>
  </si>
  <si>
    <t>※一人が１日全部の項目に取り組めたら、3,725ｇの二酸化炭素を減らせます！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</si>
  <si>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128g)</t>
    </r>
    <rPh sb="1" eb="2">
      <t>にち</t>
    </rPh>
    <rPh sb="5" eb="7">
      <t>にんずう</t>
    </rPh>
    <phoneticPr fontId="42" type="Hiragana" alignment="distributed"/>
  </si>
  <si>
    <t>17　(外出)</t>
    <rPh sb="4" eb="6">
      <t>がいしゅつ</t>
    </rPh>
    <phoneticPr fontId="3" type="Hiragana" alignment="distributed"/>
  </si>
  <si>
    <t>エコライフDAY（デイ）＆WEEK（ウィーク）埼玉２０２５（夏）チェックシート　　　小学校４～６年生用　</t>
    <rPh sb="23" eb="25">
      <t>さいたま</t>
    </rPh>
    <rPh sb="30" eb="31">
      <t>なつ</t>
    </rPh>
    <rPh sb="42" eb="45">
      <t>しょうがっこう</t>
    </rPh>
    <rPh sb="48" eb="51">
      <t>ねんせいよう</t>
    </rPh>
    <phoneticPr fontId="4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</si>
</sst>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0"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00AAF0"/>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style="thin">
        <color indexed="64"/>
      </top>
      <bottom style="thin">
        <color indexed="64"/>
      </bottom>
      <diagonal/>
    </border>
    <border>
      <left/>
      <right style="medium">
        <color indexed="64"/>
      </right>
      <top style="medium">
        <color indexed="64"/>
      </top>
      <bottom style="thick">
        <color rgb="FFFF0000"/>
      </bottom>
      <diagonal/>
    </border>
    <border>
      <left style="thick">
        <color rgb="FFFF0000"/>
      </left>
      <right style="thick">
        <color rgb="FFFF0000"/>
      </right>
      <top style="medium">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9" fillId="0" borderId="3" xfId="0" applyFont="1" applyBorder="1" applyAlignment="1">
      <alignment vertical="center" shrinkToFit="1"/>
    </xf>
    <xf numFmtId="0" fontId="20" fillId="7" borderId="19" xfId="0" applyFont="1" applyFill="1" applyBorder="1" applyAlignment="1">
      <alignment horizontal="center" vertical="center"/>
    </xf>
    <xf numFmtId="0" fontId="9" fillId="0" borderId="8" xfId="0" applyFont="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11" fillId="0" borderId="0" xfId="0" applyFont="1" applyAlignment="1">
      <alignment horizontal="right" vertical="top"/>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8" fillId="0" borderId="41" xfId="0" applyFont="1" applyBorder="1" applyAlignment="1">
      <alignment vertical="center" shrinkToFit="1"/>
    </xf>
    <xf numFmtId="0" fontId="8" fillId="8" borderId="43" xfId="0" applyFont="1" applyFill="1" applyBorder="1" applyAlignment="1">
      <alignment vertical="center" shrinkToFit="1"/>
    </xf>
    <xf numFmtId="0" fontId="39" fillId="10" borderId="0" xfId="0" applyFont="1" applyFill="1" applyAlignment="1">
      <alignment horizontal="center"/>
    </xf>
    <xf numFmtId="0" fontId="5" fillId="0" borderId="0" xfId="0" applyFont="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14" xfId="0" applyFont="1" applyBorder="1" applyAlignment="1">
      <alignment horizontal="justify" wrapText="1"/>
    </xf>
    <xf numFmtId="0" fontId="29" fillId="0" borderId="14" xfId="0" applyFont="1" applyBorder="1" applyAlignment="1">
      <alignment horizontal="justify"/>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29" fillId="0" borderId="8" xfId="0" applyFont="1" applyBorder="1" applyAlignment="1">
      <alignment horizontal="left" wrapText="1"/>
    </xf>
    <xf numFmtId="0" fontId="29" fillId="0" borderId="14" xfId="0" applyFont="1" applyBorder="1" applyAlignment="1">
      <alignment horizontal="left" wrapText="1"/>
    </xf>
    <xf numFmtId="0" fontId="30" fillId="2" borderId="2"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36" fillId="5"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29" fillId="0" borderId="3" xfId="0" applyFont="1" applyBorder="1" applyAlignment="1">
      <alignment horizontal="left" wrapTex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36" fillId="6" borderId="2"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29" fillId="0" borderId="3" xfId="0" applyFont="1" applyBorder="1" applyAlignment="1">
      <alignment wrapText="1"/>
    </xf>
    <xf numFmtId="0" fontId="29" fillId="0" borderId="14" xfId="0" applyFont="1" applyBorder="1" applyAlignment="1"/>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40" fillId="7" borderId="0" xfId="0" applyFont="1" applyFill="1" applyAlignment="1">
      <alignment horizontal="center" vertical="center" wrapText="1"/>
    </xf>
    <xf numFmtId="0" fontId="29" fillId="0" borderId="6" xfId="0" applyFont="1" applyBorder="1" applyAlignment="1">
      <alignment horizontal="justify" wrapText="1"/>
    </xf>
    <xf numFmtId="0" fontId="29" fillId="0" borderId="42" xfId="0" applyFont="1" applyBorder="1" applyAlignment="1">
      <alignment horizontal="justify"/>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16" fillId="7" borderId="33" xfId="0" applyFont="1" applyFill="1" applyBorder="1" applyAlignment="1">
      <alignment horizontal="center" vertical="center"/>
    </xf>
    <xf numFmtId="0" fontId="40" fillId="7" borderId="1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A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pn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11</xdr:col>
      <xdr:colOff>529168</xdr:colOff>
      <xdr:row>28</xdr:row>
      <xdr:rowOff>190500</xdr:rowOff>
    </xdr:from>
    <xdr:to>
      <xdr:col>12</xdr:col>
      <xdr:colOff>359834</xdr:colOff>
      <xdr:row>28</xdr:row>
      <xdr:rowOff>1324947</xdr:rowOff>
    </xdr:to>
    <xdr:pic>
      <xdr:nvPicPr>
        <xdr:cNvPr id="4" name="図 3">
          <a:extLst>
            <a:ext uri="{FF2B5EF4-FFF2-40B4-BE49-F238E27FC236}">
              <a16:creationId xmlns:a16="http://schemas.microsoft.com/office/drawing/2014/main" id="{7E41252A-4C0C-C40B-6F7D-3E566B01AA46}"/>
            </a:ext>
          </a:extLst>
        </xdr:cNvPr>
        <xdr:cNvPicPr>
          <a:picLocks noChangeAspect="1"/>
        </xdr:cNvPicPr>
      </xdr:nvPicPr>
      <xdr:blipFill>
        <a:blip xmlns:r="http://schemas.openxmlformats.org/officeDocument/2006/relationships" r:embed="rId1"/>
        <a:stretch>
          <a:fillRect/>
        </a:stretch>
      </xdr:blipFill>
      <xdr:spPr>
        <a:xfrm>
          <a:off x="13747751" y="15504583"/>
          <a:ext cx="1894416" cy="1134447"/>
        </a:xfrm>
        <a:prstGeom prst="rect">
          <a:avLst/>
        </a:prstGeom>
      </xdr:spPr>
    </xdr:pic>
    <xdr:clientData/>
  </xdr:twoCellAnchor>
  <xdr:twoCellAnchor editAs="oneCell">
    <xdr:from>
      <xdr:col>5</xdr:col>
      <xdr:colOff>769421</xdr:colOff>
      <xdr:row>28</xdr:row>
      <xdr:rowOff>45770</xdr:rowOff>
    </xdr:from>
    <xdr:to>
      <xdr:col>6</xdr:col>
      <xdr:colOff>15874</xdr:colOff>
      <xdr:row>28</xdr:row>
      <xdr:rowOff>1116681</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420796" y="15381020"/>
          <a:ext cx="1310203" cy="1070911"/>
        </a:xfrm>
        <a:prstGeom prst="rect">
          <a:avLst/>
        </a:prstGeom>
      </xdr:spPr>
    </xdr:pic>
    <xdr:clientData/>
  </xdr:twoCellAnchor>
  <xdr:twoCellAnchor editAs="oneCell">
    <xdr:from>
      <xdr:col>7</xdr:col>
      <xdr:colOff>1476374</xdr:colOff>
      <xdr:row>28</xdr:row>
      <xdr:rowOff>134754</xdr:rowOff>
    </xdr:from>
    <xdr:to>
      <xdr:col>8</xdr:col>
      <xdr:colOff>793749</xdr:colOff>
      <xdr:row>28</xdr:row>
      <xdr:rowOff>1080840</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83624" y="14517504"/>
          <a:ext cx="1381125" cy="946086"/>
        </a:xfrm>
        <a:prstGeom prst="rect">
          <a:avLst/>
        </a:prstGeom>
      </xdr:spPr>
    </xdr:pic>
    <xdr:clientData/>
  </xdr:twoCellAnchor>
  <xdr:twoCellAnchor editAs="oneCell">
    <xdr:from>
      <xdr:col>9</xdr:col>
      <xdr:colOff>659947</xdr:colOff>
      <xdr:row>28</xdr:row>
      <xdr:rowOff>84946</xdr:rowOff>
    </xdr:from>
    <xdr:to>
      <xdr:col>10</xdr:col>
      <xdr:colOff>57453</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7</xdr:col>
      <xdr:colOff>607786</xdr:colOff>
      <xdr:row>36</xdr:row>
      <xdr:rowOff>90813</xdr:rowOff>
    </xdr:from>
    <xdr:to>
      <xdr:col>8</xdr:col>
      <xdr:colOff>410071</xdr:colOff>
      <xdr:row>36</xdr:row>
      <xdr:rowOff>1151007</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864" t="23637" r="14773" b="22424"/>
        <a:stretch/>
      </xdr:blipFill>
      <xdr:spPr>
        <a:xfrm>
          <a:off x="8132536" y="20887063"/>
          <a:ext cx="1866035" cy="1060194"/>
        </a:xfrm>
        <a:prstGeom prst="rect">
          <a:avLst/>
        </a:prstGeom>
      </xdr:spPr>
    </xdr:pic>
    <xdr:clientData/>
  </xdr:twoCellAnchor>
  <xdr:twoCellAnchor editAs="oneCell">
    <xdr:from>
      <xdr:col>3</xdr:col>
      <xdr:colOff>1379098</xdr:colOff>
      <xdr:row>10</xdr:row>
      <xdr:rowOff>29634</xdr:rowOff>
    </xdr:from>
    <xdr:to>
      <xdr:col>4</xdr:col>
      <xdr:colOff>666750</xdr:colOff>
      <xdr:row>10</xdr:row>
      <xdr:rowOff>771866</xdr:rowOff>
    </xdr:to>
    <xdr:pic>
      <xdr:nvPicPr>
        <xdr:cNvPr id="35" name="図 34">
          <a:extLst>
            <a:ext uri="{FF2B5EF4-FFF2-40B4-BE49-F238E27FC236}">
              <a16:creationId xmlns:a16="http://schemas.microsoft.com/office/drawing/2014/main" id="{0246CF99-1C7D-45BB-B8AC-8466703ACD70}"/>
            </a:ext>
          </a:extLst>
        </xdr:cNvPr>
        <xdr:cNvPicPr>
          <a:picLocks noChangeAspect="1"/>
        </xdr:cNvPicPr>
      </xdr:nvPicPr>
      <xdr:blipFill rotWithShape="1">
        <a:blip xmlns:r="http://schemas.openxmlformats.org/officeDocument/2006/relationships" r:embed="rId6"/>
        <a:srcRect l="11876" t="24227" r="13936" b="27439"/>
        <a:stretch/>
      </xdr:blipFill>
      <xdr:spPr>
        <a:xfrm>
          <a:off x="3150748" y="3477684"/>
          <a:ext cx="1354577" cy="742232"/>
        </a:xfrm>
        <a:prstGeom prst="rect">
          <a:avLst/>
        </a:prstGeom>
        <a:noFill/>
        <a:effectLst>
          <a:reflection endPos="0" dist="50800" dir="5400000" sy="-100000" algn="bl" rotWithShape="0"/>
          <a:softEdge rad="0"/>
        </a:effectLst>
      </xdr:spPr>
    </xdr:pic>
    <xdr:clientData/>
  </xdr:twoCellAnchor>
  <xdr:twoCellAnchor editAs="oneCell">
    <xdr:from>
      <xdr:col>5</xdr:col>
      <xdr:colOff>721200</xdr:colOff>
      <xdr:row>10</xdr:row>
      <xdr:rowOff>62557</xdr:rowOff>
    </xdr:from>
    <xdr:to>
      <xdr:col>6</xdr:col>
      <xdr:colOff>195066</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1714500</xdr:colOff>
      <xdr:row>10</xdr:row>
      <xdr:rowOff>29481</xdr:rowOff>
    </xdr:from>
    <xdr:to>
      <xdr:col>10</xdr:col>
      <xdr:colOff>529936</xdr:colOff>
      <xdr:row>10</xdr:row>
      <xdr:rowOff>730250</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112625" y="3490231"/>
          <a:ext cx="879186" cy="700769"/>
        </a:xfrm>
        <a:prstGeom prst="rect">
          <a:avLst/>
        </a:prstGeom>
      </xdr:spPr>
    </xdr:pic>
    <xdr:clientData/>
  </xdr:twoCellAnchor>
  <xdr:twoCellAnchor editAs="oneCell">
    <xdr:from>
      <xdr:col>11</xdr:col>
      <xdr:colOff>793750</xdr:colOff>
      <xdr:row>10</xdr:row>
      <xdr:rowOff>26468</xdr:rowOff>
    </xdr:from>
    <xdr:to>
      <xdr:col>11</xdr:col>
      <xdr:colOff>2000250</xdr:colOff>
      <xdr:row>10</xdr:row>
      <xdr:rowOff>1160323</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3747750" y="3487218"/>
          <a:ext cx="1206500" cy="1133855"/>
        </a:xfrm>
        <a:prstGeom prst="rect">
          <a:avLst/>
        </a:prstGeom>
      </xdr:spPr>
    </xdr:pic>
    <xdr:clientData/>
  </xdr:twoCellAnchor>
  <xdr:twoCellAnchor editAs="oneCell">
    <xdr:from>
      <xdr:col>3</xdr:col>
      <xdr:colOff>573717</xdr:colOff>
      <xdr:row>18</xdr:row>
      <xdr:rowOff>36286</xdr:rowOff>
    </xdr:from>
    <xdr:to>
      <xdr:col>4</xdr:col>
      <xdr:colOff>87991</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1137543</xdr:colOff>
      <xdr:row>18</xdr:row>
      <xdr:rowOff>68034</xdr:rowOff>
    </xdr:from>
    <xdr:to>
      <xdr:col>8</xdr:col>
      <xdr:colOff>608548</xdr:colOff>
      <xdr:row>18</xdr:row>
      <xdr:rowOff>1100475</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785" t="17619" r="11785" b="20000"/>
        <a:stretch/>
      </xdr:blipFill>
      <xdr:spPr>
        <a:xfrm>
          <a:off x="8689507" y="7293427"/>
          <a:ext cx="1541559" cy="1032441"/>
        </a:xfrm>
        <a:prstGeom prst="rect">
          <a:avLst/>
        </a:prstGeom>
      </xdr:spPr>
    </xdr:pic>
    <xdr:clientData/>
  </xdr:twoCellAnchor>
  <xdr:twoCellAnchor editAs="oneCell">
    <xdr:from>
      <xdr:col>9</xdr:col>
      <xdr:colOff>643798</xdr:colOff>
      <xdr:row>18</xdr:row>
      <xdr:rowOff>63500</xdr:rowOff>
    </xdr:from>
    <xdr:to>
      <xdr:col>10</xdr:col>
      <xdr:colOff>137406</xdr:colOff>
      <xdr:row>18</xdr:row>
      <xdr:rowOff>1124857</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0357" t="17619" r="13928" b="20476"/>
        <a:stretch/>
      </xdr:blipFill>
      <xdr:spPr>
        <a:xfrm>
          <a:off x="10724423" y="8985250"/>
          <a:ext cx="1557358" cy="1061357"/>
        </a:xfrm>
        <a:prstGeom prst="rect">
          <a:avLst/>
        </a:prstGeom>
      </xdr:spPr>
    </xdr:pic>
    <xdr:clientData/>
  </xdr:twoCellAnchor>
  <xdr:twoCellAnchor editAs="oneCell">
    <xdr:from>
      <xdr:col>11</xdr:col>
      <xdr:colOff>669017</xdr:colOff>
      <xdr:row>18</xdr:row>
      <xdr:rowOff>88666</xdr:rowOff>
    </xdr:from>
    <xdr:to>
      <xdr:col>12</xdr:col>
      <xdr:colOff>224517</xdr:colOff>
      <xdr:row>18</xdr:row>
      <xdr:rowOff>1131811</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1308621</xdr:colOff>
      <xdr:row>28</xdr:row>
      <xdr:rowOff>190498</xdr:rowOff>
    </xdr:from>
    <xdr:to>
      <xdr:col>4</xdr:col>
      <xdr:colOff>761432</xdr:colOff>
      <xdr:row>28</xdr:row>
      <xdr:rowOff>1143491</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1071" t="16667" r="10715" b="18096"/>
        <a:stretch/>
      </xdr:blipFill>
      <xdr:spPr>
        <a:xfrm>
          <a:off x="2769121" y="14573248"/>
          <a:ext cx="1516561" cy="952993"/>
        </a:xfrm>
        <a:prstGeom prst="rect">
          <a:avLst/>
        </a:prstGeom>
      </xdr:spPr>
    </xdr:pic>
    <xdr:clientData/>
  </xdr:twoCellAnchor>
  <xdr:twoCellAnchor editAs="oneCell">
    <xdr:from>
      <xdr:col>11</xdr:col>
      <xdr:colOff>1428749</xdr:colOff>
      <xdr:row>36</xdr:row>
      <xdr:rowOff>27214</xdr:rowOff>
    </xdr:from>
    <xdr:to>
      <xdr:col>12</xdr:col>
      <xdr:colOff>553924</xdr:colOff>
      <xdr:row>36</xdr:row>
      <xdr:rowOff>750266</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0910" t="18788" r="11364" b="18485"/>
        <a:stretch/>
      </xdr:blipFill>
      <xdr:spPr>
        <a:xfrm>
          <a:off x="14700249" y="20823464"/>
          <a:ext cx="1188925" cy="723052"/>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おもて</a:t>
          </a: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111125</xdr:colOff>
      <xdr:row>23</xdr:row>
      <xdr:rowOff>317500</xdr:rowOff>
    </xdr:from>
    <xdr:to>
      <xdr:col>14</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うら</a:t>
          </a: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539751</xdr:colOff>
      <xdr:row>36</xdr:row>
      <xdr:rowOff>42333</xdr:rowOff>
    </xdr:from>
    <xdr:to>
      <xdr:col>6</xdr:col>
      <xdr:colOff>127000</xdr:colOff>
      <xdr:row>36</xdr:row>
      <xdr:rowOff>1500480</xdr:rowOff>
    </xdr:to>
    <xdr:pic>
      <xdr:nvPicPr>
        <xdr:cNvPr id="8" name="図 7">
          <a:extLst>
            <a:ext uri="{FF2B5EF4-FFF2-40B4-BE49-F238E27FC236}">
              <a16:creationId xmlns:a16="http://schemas.microsoft.com/office/drawing/2014/main" id="{CDE9AFE5-F5D3-8076-F721-6072D619A27E}"/>
            </a:ext>
          </a:extLst>
        </xdr:cNvPr>
        <xdr:cNvPicPr>
          <a:picLocks noChangeAspect="1"/>
        </xdr:cNvPicPr>
      </xdr:nvPicPr>
      <xdr:blipFill>
        <a:blip xmlns:r="http://schemas.openxmlformats.org/officeDocument/2006/relationships" r:embed="rId16"/>
        <a:stretch>
          <a:fillRect/>
        </a:stretch>
      </xdr:blipFill>
      <xdr:spPr>
        <a:xfrm>
          <a:off x="5164668" y="20817416"/>
          <a:ext cx="1640415" cy="1458147"/>
        </a:xfrm>
        <a:prstGeom prst="rect">
          <a:avLst/>
        </a:prstGeom>
      </xdr:spPr>
    </xdr:pic>
    <xdr:clientData/>
  </xdr:twoCellAnchor>
  <xdr:twoCellAnchor editAs="oneCell">
    <xdr:from>
      <xdr:col>7</xdr:col>
      <xdr:colOff>603251</xdr:colOff>
      <xdr:row>10</xdr:row>
      <xdr:rowOff>127000</xdr:rowOff>
    </xdr:from>
    <xdr:to>
      <xdr:col>8</xdr:col>
      <xdr:colOff>290225</xdr:colOff>
      <xdr:row>10</xdr:row>
      <xdr:rowOff>1312334</xdr:rowOff>
    </xdr:to>
    <xdr:pic>
      <xdr:nvPicPr>
        <xdr:cNvPr id="5" name="図 4">
          <a:extLst>
            <a:ext uri="{FF2B5EF4-FFF2-40B4-BE49-F238E27FC236}">
              <a16:creationId xmlns:a16="http://schemas.microsoft.com/office/drawing/2014/main" id="{CDB062D3-CC1F-7D9F-9372-0CAAEBDA5E6B}"/>
            </a:ext>
          </a:extLst>
        </xdr:cNvPr>
        <xdr:cNvPicPr>
          <a:picLocks noChangeAspect="1"/>
        </xdr:cNvPicPr>
      </xdr:nvPicPr>
      <xdr:blipFill>
        <a:blip xmlns:r="http://schemas.openxmlformats.org/officeDocument/2006/relationships" r:embed="rId17"/>
        <a:stretch>
          <a:fillRect/>
        </a:stretch>
      </xdr:blipFill>
      <xdr:spPr>
        <a:xfrm>
          <a:off x="8085668" y="3566583"/>
          <a:ext cx="1750724" cy="1185334"/>
        </a:xfrm>
        <a:prstGeom prst="rect">
          <a:avLst/>
        </a:prstGeom>
      </xdr:spPr>
    </xdr:pic>
    <xdr:clientData/>
  </xdr:twoCellAnchor>
  <xdr:twoCellAnchor editAs="oneCell">
    <xdr:from>
      <xdr:col>5</xdr:col>
      <xdr:colOff>1386417</xdr:colOff>
      <xdr:row>18</xdr:row>
      <xdr:rowOff>42333</xdr:rowOff>
    </xdr:from>
    <xdr:to>
      <xdr:col>6</xdr:col>
      <xdr:colOff>677333</xdr:colOff>
      <xdr:row>18</xdr:row>
      <xdr:rowOff>947348</xdr:rowOff>
    </xdr:to>
    <xdr:pic>
      <xdr:nvPicPr>
        <xdr:cNvPr id="11" name="図 10">
          <a:extLst>
            <a:ext uri="{FF2B5EF4-FFF2-40B4-BE49-F238E27FC236}">
              <a16:creationId xmlns:a16="http://schemas.microsoft.com/office/drawing/2014/main" id="{567CF8AE-D79A-C558-8B05-806BBDDAAF3B}"/>
            </a:ext>
          </a:extLst>
        </xdr:cNvPr>
        <xdr:cNvPicPr>
          <a:picLocks noChangeAspect="1"/>
        </xdr:cNvPicPr>
      </xdr:nvPicPr>
      <xdr:blipFill>
        <a:blip xmlns:r="http://schemas.openxmlformats.org/officeDocument/2006/relationships" r:embed="rId18"/>
        <a:stretch>
          <a:fillRect/>
        </a:stretch>
      </xdr:blipFill>
      <xdr:spPr>
        <a:xfrm>
          <a:off x="6011334" y="8942916"/>
          <a:ext cx="1344082" cy="905015"/>
        </a:xfrm>
        <a:prstGeom prst="rect">
          <a:avLst/>
        </a:prstGeom>
      </xdr:spPr>
    </xdr:pic>
    <xdr:clientData/>
  </xdr:twoCellAnchor>
  <xdr:twoCellAnchor editAs="oneCell">
    <xdr:from>
      <xdr:col>3</xdr:col>
      <xdr:colOff>582083</xdr:colOff>
      <xdr:row>36</xdr:row>
      <xdr:rowOff>63501</xdr:rowOff>
    </xdr:from>
    <xdr:to>
      <xdr:col>4</xdr:col>
      <xdr:colOff>42334</xdr:colOff>
      <xdr:row>36</xdr:row>
      <xdr:rowOff>1538691</xdr:rowOff>
    </xdr:to>
    <xdr:pic>
      <xdr:nvPicPr>
        <xdr:cNvPr id="13" name="図 12">
          <a:extLst>
            <a:ext uri="{FF2B5EF4-FFF2-40B4-BE49-F238E27FC236}">
              <a16:creationId xmlns:a16="http://schemas.microsoft.com/office/drawing/2014/main" id="{E2BBE86C-BB5E-9733-7625-0DA07D47D15D}"/>
            </a:ext>
          </a:extLst>
        </xdr:cNvPr>
        <xdr:cNvPicPr>
          <a:picLocks noChangeAspect="1"/>
        </xdr:cNvPicPr>
      </xdr:nvPicPr>
      <xdr:blipFill>
        <a:blip xmlns:r="http://schemas.openxmlformats.org/officeDocument/2006/relationships" r:embed="rId19"/>
        <a:stretch>
          <a:fillRect/>
        </a:stretch>
      </xdr:blipFill>
      <xdr:spPr>
        <a:xfrm>
          <a:off x="2338916" y="20838584"/>
          <a:ext cx="1524001" cy="1475190"/>
        </a:xfrm>
        <a:prstGeom prst="rect">
          <a:avLst/>
        </a:prstGeom>
      </xdr:spPr>
    </xdr:pic>
    <xdr:clientData/>
  </xdr:twoCellAnchor>
  <xdr:twoCellAnchor editAs="oneCell">
    <xdr:from>
      <xdr:col>9</xdr:col>
      <xdr:colOff>910167</xdr:colOff>
      <xdr:row>36</xdr:row>
      <xdr:rowOff>42333</xdr:rowOff>
    </xdr:from>
    <xdr:to>
      <xdr:col>9</xdr:col>
      <xdr:colOff>1968500</xdr:colOff>
      <xdr:row>36</xdr:row>
      <xdr:rowOff>1298778</xdr:rowOff>
    </xdr:to>
    <xdr:pic>
      <xdr:nvPicPr>
        <xdr:cNvPr id="14" name="図 13">
          <a:extLst>
            <a:ext uri="{FF2B5EF4-FFF2-40B4-BE49-F238E27FC236}">
              <a16:creationId xmlns:a16="http://schemas.microsoft.com/office/drawing/2014/main" id="{7B497C61-31E4-4D49-B91C-86F6A66EBD29}"/>
            </a:ext>
          </a:extLst>
        </xdr:cNvPr>
        <xdr:cNvPicPr>
          <a:picLocks noChangeAspect="1"/>
        </xdr:cNvPicPr>
      </xdr:nvPicPr>
      <xdr:blipFill>
        <a:blip xmlns:r="http://schemas.openxmlformats.org/officeDocument/2006/relationships" r:embed="rId20"/>
        <a:stretch>
          <a:fillRect/>
        </a:stretch>
      </xdr:blipFill>
      <xdr:spPr>
        <a:xfrm>
          <a:off x="11260667" y="20817416"/>
          <a:ext cx="1058333" cy="125644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view="pageBreakPreview" zoomScale="60" zoomScaleNormal="60" workbookViewId="0">
      <selection activeCell="K48" sqref="K48"/>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4" ph="1"/>
    </row>
    <row r="3" spans="2:27" ht="49.5" customHeight="1" x14ac:dyDescent="1.1499999999999999">
      <c r="B3" s="82" t="s" ph="1">
        <v>140</v>
      </c>
      <c r="C3" s="82" ph="1"/>
      <c r="D3" s="82" ph="1"/>
      <c r="E3" s="82" ph="1"/>
      <c r="F3" s="82" ph="1"/>
      <c r="G3" s="82" ph="1"/>
      <c r="H3" s="82" ph="1"/>
      <c r="I3" s="82" ph="1"/>
      <c r="J3" s="82" ph="1"/>
      <c r="K3" s="82" ph="1"/>
      <c r="L3" s="82" ph="1"/>
      <c r="M3" s="82" ph="1"/>
      <c r="N3" s="82" ph="1"/>
      <c r="O3" s="1"/>
      <c r="P3" s="1"/>
      <c r="Q3" s="1"/>
      <c r="R3" s="1"/>
      <c r="S3" s="1"/>
      <c r="T3" s="1"/>
      <c r="U3" s="1"/>
      <c r="V3" s="1"/>
      <c r="W3" s="1"/>
      <c r="X3" s="1"/>
      <c r="Y3" s="1"/>
      <c r="Z3" s="2"/>
      <c r="AA3" s="2"/>
    </row>
    <row r="4" spans="2:27" ht="6" customHeight="1" x14ac:dyDescent="1.05">
      <c r="B4" s="10" ph="1"/>
      <c r="E4" s="1"/>
      <c r="F4" s="1"/>
      <c r="G4" s="1"/>
      <c r="H4" s="1"/>
      <c r="I4" s="1"/>
      <c r="J4" s="1"/>
      <c r="K4" s="1"/>
      <c r="L4" s="1"/>
      <c r="M4" s="1"/>
      <c r="N4" s="1"/>
      <c r="O4" s="1"/>
      <c r="P4" s="1"/>
      <c r="Q4" s="1"/>
      <c r="R4" s="1"/>
      <c r="S4" s="1"/>
      <c r="T4" s="1"/>
      <c r="U4" s="1"/>
      <c r="V4" s="1"/>
      <c r="W4" s="1"/>
      <c r="X4" s="1"/>
      <c r="Y4" s="1"/>
      <c r="Z4" s="2"/>
      <c r="AA4" s="2"/>
    </row>
    <row r="5" spans="2:27" ht="40" customHeight="1" x14ac:dyDescent="0.95">
      <c r="B5" s="11" ph="1"/>
      <c r="C5" s="35" t="s" ph="1">
        <v>49</v>
      </c>
      <c r="E5" s="1"/>
      <c r="F5" s="1"/>
      <c r="G5" s="1"/>
      <c r="H5" s="1"/>
      <c r="I5" s="1"/>
      <c r="J5" s="1"/>
      <c r="K5" s="1"/>
      <c r="L5" s="1"/>
      <c r="M5" s="51" ph="1"/>
      <c r="N5" s="1"/>
      <c r="P5" s="12" ph="1"/>
      <c r="Q5" s="1"/>
      <c r="R5" s="1"/>
      <c r="S5" s="1"/>
      <c r="T5" s="1"/>
      <c r="U5" s="1"/>
      <c r="V5" s="1"/>
      <c r="W5" s="1"/>
      <c r="X5" s="1"/>
      <c r="Y5" s="1"/>
      <c r="Z5" s="2"/>
      <c r="AA5" s="2"/>
    </row>
    <row r="6" spans="2:27" ht="6.75" customHeight="1" x14ac:dyDescent="0.35">
      <c r="B6" s="11" ph="1"/>
      <c r="E6" s="1"/>
      <c r="F6" s="1"/>
      <c r="G6" s="1"/>
      <c r="H6" s="1"/>
      <c r="I6" s="1"/>
      <c r="J6" s="1"/>
      <c r="K6" s="1"/>
      <c r="L6" s="1"/>
      <c r="M6" s="1"/>
      <c r="N6" s="1"/>
      <c r="P6" s="12" ph="1"/>
      <c r="Q6" s="1"/>
      <c r="R6" s="1"/>
      <c r="S6" s="1"/>
      <c r="T6" s="1"/>
      <c r="U6" s="1"/>
      <c r="V6" s="1"/>
      <c r="W6" s="1"/>
      <c r="X6" s="1"/>
      <c r="Y6" s="1"/>
      <c r="Z6" s="2"/>
      <c r="AA6" s="2"/>
    </row>
    <row r="7" spans="2:27" ht="40" customHeight="1" x14ac:dyDescent="0.95">
      <c r="B7" s="11" ph="1"/>
      <c r="C7" s="35" t="s" ph="1">
        <v>29</v>
      </c>
      <c r="E7" s="1"/>
      <c r="F7" s="1"/>
      <c r="G7" s="1"/>
      <c r="H7" s="1"/>
      <c r="I7" s="1"/>
      <c r="J7" s="1"/>
      <c r="K7" s="1"/>
      <c r="L7" s="1"/>
      <c r="M7" s="50" t="s" ph="1">
        <v>48</v>
      </c>
      <c r="N7" s="1"/>
      <c r="P7" s="12" ph="1"/>
      <c r="Q7" s="1"/>
      <c r="R7" s="1"/>
      <c r="S7" s="1"/>
      <c r="T7" s="1"/>
      <c r="U7" s="1"/>
      <c r="V7" s="1"/>
      <c r="W7" s="1"/>
      <c r="X7" s="1"/>
      <c r="Y7" s="1"/>
      <c r="Z7" s="2"/>
      <c r="AA7" s="2"/>
    </row>
    <row r="8" spans="2:27" ht="6" customHeight="1" x14ac:dyDescent="0.4">
      <c r="B8" s="11" ph="1"/>
      <c r="C8" s="35" ph="1"/>
      <c r="E8" s="1"/>
      <c r="F8" s="1"/>
      <c r="G8" s="1"/>
      <c r="H8" s="1"/>
      <c r="I8" s="1"/>
      <c r="J8" s="1"/>
      <c r="K8" s="1"/>
      <c r="L8" s="1"/>
      <c r="M8" s="1"/>
      <c r="N8" s="1"/>
      <c r="P8" s="12" ph="1"/>
      <c r="Q8" s="1"/>
      <c r="R8" s="1"/>
      <c r="S8" s="1"/>
      <c r="T8" s="1"/>
      <c r="U8" s="1"/>
      <c r="V8" s="1"/>
      <c r="W8" s="1"/>
      <c r="X8" s="1"/>
      <c r="Y8" s="1"/>
      <c r="Z8" s="2"/>
      <c r="AA8" s="2"/>
    </row>
    <row r="9" spans="2:27" ht="39.75" customHeight="1" thickBot="1" x14ac:dyDescent="0.4">
      <c r="D9" s="12" t="s" ph="1">
        <v>30</v>
      </c>
    </row>
    <row r="10" spans="2:27" ht="30" customHeight="1" thickBot="1" x14ac:dyDescent="0.25">
      <c r="C10" s="6"/>
      <c r="D10" s="89" t="s">
        <v>19</v>
      </c>
      <c r="E10" s="90"/>
      <c r="F10" s="89" t="s">
        <v>20</v>
      </c>
      <c r="G10" s="90"/>
      <c r="H10" s="89" t="s">
        <v>21</v>
      </c>
      <c r="I10" s="90"/>
      <c r="J10" s="89" t="s">
        <v>22</v>
      </c>
      <c r="K10" s="90"/>
      <c r="L10" s="89" t="s">
        <v>23</v>
      </c>
      <c r="M10" s="90"/>
      <c r="N10" s="5"/>
      <c r="O10" s="5"/>
    </row>
    <row r="11" spans="2:27" ht="180" customHeight="1" thickBot="1" x14ac:dyDescent="0.35">
      <c r="C11" s="38" t="s" ph="1">
        <v>31</v>
      </c>
      <c r="D11" s="91" t="s" ph="1">
        <v>81</v>
      </c>
      <c r="E11" s="92" ph="1"/>
      <c r="F11" s="86" t="s" ph="1">
        <v>82</v>
      </c>
      <c r="G11" s="88" ph="1"/>
      <c r="H11" s="86" t="s" ph="1">
        <v>76</v>
      </c>
      <c r="I11" s="87" ph="1"/>
      <c r="J11" s="86" t="s" ph="1">
        <v>83</v>
      </c>
      <c r="K11" s="88" ph="1"/>
      <c r="L11" s="86" t="s" ph="1">
        <v>88</v>
      </c>
      <c r="M11" s="88" ph="1"/>
    </row>
    <row r="12" spans="2:27" ht="40" customHeight="1" thickTop="1" x14ac:dyDescent="0.3">
      <c r="C12" s="84" t="s" ph="1">
        <v>33</v>
      </c>
      <c r="D12" s="42" t="s" ph="1">
        <v>72</v>
      </c>
      <c r="E12" s="56" t="s">
        <v>70</v>
      </c>
      <c r="F12" s="104" t="s" ph="1">
        <v>75</v>
      </c>
      <c r="G12" s="106" t="s">
        <v>70</v>
      </c>
      <c r="H12" s="43" t="s" ph="1">
        <v>77</v>
      </c>
      <c r="I12" s="56" t="s">
        <v>70</v>
      </c>
      <c r="J12" s="43" t="s" ph="1">
        <v>84</v>
      </c>
      <c r="K12" s="56" t="s">
        <v>70</v>
      </c>
      <c r="L12" s="104" t="s" ph="1">
        <v>127</v>
      </c>
      <c r="M12" s="106" t="s">
        <v>70</v>
      </c>
    </row>
    <row r="13" spans="2:27" ht="40" customHeight="1" thickBot="1" x14ac:dyDescent="0.35">
      <c r="C13" s="84" ph="1"/>
      <c r="D13" s="62" t="s" ph="1">
        <v>73</v>
      </c>
      <c r="E13" s="63" t="s">
        <v>70</v>
      </c>
      <c r="F13" s="105"/>
      <c r="G13" s="107"/>
      <c r="H13" s="64" t="s" ph="1">
        <v>78</v>
      </c>
      <c r="I13" s="63" t="s">
        <v>70</v>
      </c>
      <c r="J13" s="64" t="s" ph="1">
        <v>85</v>
      </c>
      <c r="K13" s="63" t="s">
        <v>70</v>
      </c>
      <c r="L13" s="105"/>
      <c r="M13" s="107"/>
    </row>
    <row r="14" spans="2:27" ht="40" customHeight="1" thickTop="1" x14ac:dyDescent="0.3">
      <c r="C14" s="84" t="s" ph="1">
        <v>34</v>
      </c>
      <c r="D14" s="44" t="s" ph="1">
        <v>138</v>
      </c>
      <c r="E14" s="59"/>
      <c r="F14" s="97" t="s" ph="1">
        <v>35</v>
      </c>
      <c r="G14" s="98"/>
      <c r="H14" s="44" t="s" ph="1">
        <v>79</v>
      </c>
      <c r="I14" s="59"/>
      <c r="J14" s="46" t="s" ph="1">
        <v>86</v>
      </c>
      <c r="K14" s="59"/>
      <c r="L14" s="97" t="s" ph="1">
        <v>35</v>
      </c>
      <c r="M14" s="98"/>
    </row>
    <row r="15" spans="2:27" ht="40" customHeight="1" thickBot="1" x14ac:dyDescent="0.35">
      <c r="C15" s="85" ph="1"/>
      <c r="D15" s="60" t="s" ph="1">
        <v>74</v>
      </c>
      <c r="E15" s="68"/>
      <c r="F15" s="99"/>
      <c r="G15" s="98"/>
      <c r="H15" s="60" t="s" ph="1">
        <v>80</v>
      </c>
      <c r="I15" s="68"/>
      <c r="J15" s="61" t="s" ph="1">
        <v>87</v>
      </c>
      <c r="K15" s="68"/>
      <c r="L15" s="99"/>
      <c r="M15" s="98"/>
    </row>
    <row r="16" spans="2:27" ht="40" customHeight="1" thickTop="1" thickBot="1" x14ac:dyDescent="0.35">
      <c r="C16" s="32" ph="1"/>
      <c r="D16" s="39" t="s" ph="1">
        <v>64</v>
      </c>
      <c r="E16" s="75" t="str">
        <f>IF('（削除不可！）計算データ資料'!L6=0,"",'（削除不可！）計算データ資料'!L6&amp;"g")</f>
        <v/>
      </c>
      <c r="F16" s="41" t="s" ph="1">
        <v>64</v>
      </c>
      <c r="G16" s="76" t="str">
        <f>IF('（削除不可！）計算データ資料'!L7=0,"",'（削除不可！）計算データ資料'!L7&amp;"g")</f>
        <v/>
      </c>
      <c r="H16" s="41" t="s" ph="1">
        <v>64</v>
      </c>
      <c r="I16" s="74" t="str">
        <f>IF('（削除不可！）計算データ資料'!L8=0,"",'（削除不可！）計算データ資料'!L8&amp;"g")</f>
        <v/>
      </c>
      <c r="J16" s="41" t="s" ph="1">
        <v>64</v>
      </c>
      <c r="K16" s="73" t="str">
        <f>IF('（削除不可！）計算データ資料'!L9=0,"",'（削除不可！）計算データ資料'!L9&amp;"g")</f>
        <v/>
      </c>
      <c r="L16" s="41" t="s" ph="1">
        <v>64</v>
      </c>
      <c r="M16" s="70" t="str">
        <f>IF('（削除不可！）計算データ資料'!L10=0,"",'（削除不可！）計算データ資料'!L10&amp;"g")</f>
        <v/>
      </c>
    </row>
    <row r="17" spans="3:14" ht="20.149999999999999" customHeight="1" thickBot="1" x14ac:dyDescent="0.25">
      <c r="C17" s="3" ph="1"/>
      <c r="D17" ph="1"/>
      <c r="E17" s="4"/>
      <c r="F17" ph="1"/>
      <c r="G17" s="4"/>
    </row>
    <row r="18" spans="3:14" ht="30" customHeight="1" thickBot="1" x14ac:dyDescent="0.8">
      <c r="C18" s="6"/>
      <c r="D18" s="93" t="s">
        <v>24</v>
      </c>
      <c r="E18" s="93"/>
      <c r="F18" s="94" t="s" ph="1">
        <v>32</v>
      </c>
      <c r="G18" s="94" ph="1"/>
      <c r="H18" s="94" t="s" ph="1">
        <v>37</v>
      </c>
      <c r="I18" s="94" ph="1"/>
      <c r="J18" s="94" t="s" ph="1">
        <v>38</v>
      </c>
      <c r="K18" s="94" ph="1"/>
      <c r="L18" s="95" t="s">
        <v>25</v>
      </c>
      <c r="M18" s="95"/>
    </row>
    <row r="19" spans="3:14" ht="180" customHeight="1" thickBot="1" x14ac:dyDescent="0.35">
      <c r="C19" s="38" t="s" ph="1">
        <v>36</v>
      </c>
      <c r="D19" s="86" t="s" ph="1">
        <v>89</v>
      </c>
      <c r="E19" s="87" ph="1"/>
      <c r="F19" s="86" t="s" ph="1">
        <v>90</v>
      </c>
      <c r="G19" s="88" ph="1"/>
      <c r="H19" s="86" t="s" ph="1">
        <v>91</v>
      </c>
      <c r="I19" s="88" ph="1"/>
      <c r="J19" s="86" t="s" ph="1">
        <v>92</v>
      </c>
      <c r="K19" s="88" ph="1"/>
      <c r="L19" s="113" t="s" ph="1">
        <v>93</v>
      </c>
      <c r="M19" s="114" ph="1"/>
    </row>
    <row r="20" spans="3:14" ht="40" customHeight="1" thickTop="1" x14ac:dyDescent="0.3">
      <c r="C20" s="110" t="s" ph="1">
        <v>33</v>
      </c>
      <c r="D20" s="42" t="s" ph="1">
        <v>128</v>
      </c>
      <c r="E20" s="56" t="s">
        <v>70</v>
      </c>
      <c r="F20" s="43" t="s" ph="1">
        <v>132</v>
      </c>
      <c r="G20" s="56" t="s">
        <v>70</v>
      </c>
      <c r="H20" s="43" t="s" ph="1">
        <v>71</v>
      </c>
      <c r="I20" s="56" t="s">
        <v>70</v>
      </c>
      <c r="J20" s="104" t="s" ph="1">
        <v>136</v>
      </c>
      <c r="K20" s="106" t="s">
        <v>70</v>
      </c>
      <c r="L20" s="81" t="s" ph="1">
        <v>54</v>
      </c>
      <c r="M20" s="56" t="s">
        <v>70</v>
      </c>
      <c r="N20" s="115" t="s" ph="1">
        <v>67</v>
      </c>
    </row>
    <row r="21" spans="3:14" ht="40" customHeight="1" thickBot="1" x14ac:dyDescent="0.35">
      <c r="C21" s="84" ph="1"/>
      <c r="D21" s="57" t="s" ph="1">
        <v>129</v>
      </c>
      <c r="E21" s="58" t="s">
        <v>70</v>
      </c>
      <c r="F21" s="55" t="s" ph="1">
        <v>133</v>
      </c>
      <c r="G21" s="58" t="s">
        <v>70</v>
      </c>
      <c r="H21" s="55" t="s" ph="1">
        <v>68</v>
      </c>
      <c r="I21" s="67" t="s">
        <v>70</v>
      </c>
      <c r="J21" s="118"/>
      <c r="K21" s="107"/>
      <c r="L21" s="80" t="s" ph="1">
        <v>55</v>
      </c>
      <c r="M21" s="67" t="s">
        <v>70</v>
      </c>
      <c r="N21" s="115" ph="1"/>
    </row>
    <row r="22" spans="3:14" ht="40" customHeight="1" thickTop="1" x14ac:dyDescent="0.3">
      <c r="C22" s="111" t="s" ph="1">
        <v>34</v>
      </c>
      <c r="D22" s="47" t="s" ph="1">
        <v>130</v>
      </c>
      <c r="E22" s="66"/>
      <c r="F22" s="48" t="s" ph="1">
        <v>134</v>
      </c>
      <c r="G22" s="66"/>
      <c r="H22" s="112" t="s" ph="1">
        <v>35</v>
      </c>
      <c r="I22" s="98"/>
      <c r="J22" s="112" t="s" ph="1">
        <v>35</v>
      </c>
      <c r="K22" s="98"/>
      <c r="L22" s="119" t="s" ph="1">
        <v>35</v>
      </c>
      <c r="M22" s="98"/>
      <c r="N22" s="115" ph="1"/>
    </row>
    <row r="23" spans="3:14" ht="40" customHeight="1" thickBot="1" x14ac:dyDescent="0.35">
      <c r="C23" s="85" ph="1"/>
      <c r="D23" s="60" t="s" ph="1">
        <v>131</v>
      </c>
      <c r="E23" s="68"/>
      <c r="F23" s="61" t="s" ph="1">
        <v>135</v>
      </c>
      <c r="G23" s="68"/>
      <c r="H23" s="99"/>
      <c r="I23" s="98"/>
      <c r="J23" s="99"/>
      <c r="K23" s="98"/>
      <c r="L23" s="120"/>
      <c r="M23" s="98"/>
      <c r="N23" s="115" ph="1"/>
    </row>
    <row r="24" spans="3:14" ht="40" customHeight="1" thickTop="1" thickBot="1" x14ac:dyDescent="0.35">
      <c r="C24" s="32" ph="1"/>
      <c r="D24" s="39" t="s" ph="1">
        <v>65</v>
      </c>
      <c r="E24" s="75" t="str">
        <f>IF('（削除不可！）計算データ資料'!L11=0,"",'（削除不可！）計算データ資料'!L11&amp;"g")</f>
        <v/>
      </c>
      <c r="F24" s="41" t="s" ph="1">
        <v>65</v>
      </c>
      <c r="G24" s="74" t="str">
        <f>IF('（削除不可！）計算データ資料'!L12=0,"",'（削除不可！）計算データ資料'!L12&amp;"g")</f>
        <v/>
      </c>
      <c r="H24" s="41" t="s" ph="1">
        <v>65</v>
      </c>
      <c r="I24" s="70" t="str">
        <f>IF('（削除不可！）計算データ資料'!L13=0,"",'（削除不可！）計算データ資料'!L13&amp;"g")</f>
        <v/>
      </c>
      <c r="J24" s="41" t="s" ph="1">
        <v>65</v>
      </c>
      <c r="K24" s="70" t="str">
        <f>IF('（削除不可！）計算データ資料'!L14=0,"",'（削除不可！）計算データ資料'!L14&amp;"g")</f>
        <v/>
      </c>
      <c r="L24" s="41" t="s" ph="1">
        <v>65</v>
      </c>
      <c r="M24" s="70" t="str">
        <f>IF('（削除不可！）計算データ資料'!L15=0,"",'（削除不可！）計算データ資料'!L15&amp;"g")</f>
        <v/>
      </c>
    </row>
    <row r="25" spans="3:14" ht="15" customHeight="1" x14ac:dyDescent="0.3">
      <c r="C25" s="32" ph="1"/>
      <c r="D25" s="77" ph="1"/>
      <c r="E25" s="78"/>
      <c r="F25" s="77" ph="1"/>
      <c r="G25" s="79"/>
      <c r="H25" s="77" ph="1"/>
      <c r="I25" s="79"/>
      <c r="J25" s="77" ph="1"/>
      <c r="K25" s="79"/>
      <c r="L25" s="77" ph="1"/>
      <c r="M25" s="79"/>
    </row>
    <row r="26" spans="3:14" ht="39.75" customHeight="1" x14ac:dyDescent="0.95">
      <c r="I26" s="16"/>
      <c r="L26" s="50" t="s" ph="1">
        <v>48</v>
      </c>
    </row>
    <row r="27" spans="3:14" ht="40.5" customHeight="1" thickBot="1" x14ac:dyDescent="0.4">
      <c r="D27" s="12" t="s" ph="1">
        <v>30</v>
      </c>
      <c r="I27" s="16"/>
    </row>
    <row r="28" spans="3:14" ht="30" customHeight="1" thickBot="1" x14ac:dyDescent="0.8">
      <c r="C28" s="6"/>
      <c r="D28" s="95" t="s">
        <v>26</v>
      </c>
      <c r="E28" s="95"/>
      <c r="F28" s="95" t="s">
        <v>27</v>
      </c>
      <c r="G28" s="95"/>
      <c r="H28" s="95" t="s">
        <v>28</v>
      </c>
      <c r="I28" s="95"/>
      <c r="J28" s="95" t="s">
        <v>0</v>
      </c>
      <c r="K28" s="95"/>
      <c r="L28" s="96" t="s" ph="1">
        <v>41</v>
      </c>
      <c r="M28" s="96" ph="1"/>
    </row>
    <row r="29" spans="3:14" ht="180" customHeight="1" thickBot="1" x14ac:dyDescent="0.35">
      <c r="C29" s="38" t="s" ph="1">
        <v>36</v>
      </c>
      <c r="D29" s="86" t="s" ph="1">
        <v>94</v>
      </c>
      <c r="E29" s="87" ph="1"/>
      <c r="F29" s="86" t="s" ph="1">
        <v>99</v>
      </c>
      <c r="G29" s="88" ph="1"/>
      <c r="H29" s="86" t="s" ph="1">
        <v>104</v>
      </c>
      <c r="I29" s="88" ph="1"/>
      <c r="J29" s="86" t="s" ph="1">
        <v>69</v>
      </c>
      <c r="K29" s="88" ph="1"/>
      <c r="L29" s="108" t="s" ph="1">
        <v>106</v>
      </c>
      <c r="M29" s="109" ph="1"/>
    </row>
    <row r="30" spans="3:14" ht="40" customHeight="1" thickTop="1" x14ac:dyDescent="0.3">
      <c r="C30" s="101" t="s" ph="1">
        <v>39</v>
      </c>
      <c r="D30" s="42" t="s" ph="1">
        <v>95</v>
      </c>
      <c r="E30" s="56" t="s">
        <v>70</v>
      </c>
      <c r="F30" s="43" t="s" ph="1">
        <v>100</v>
      </c>
      <c r="G30" s="56" t="s">
        <v>70</v>
      </c>
      <c r="H30" s="104" t="s" ph="1">
        <v>105</v>
      </c>
      <c r="I30" s="106" t="s">
        <v>70</v>
      </c>
      <c r="J30" s="43" t="s" ph="1">
        <v>50</v>
      </c>
      <c r="K30" s="56" t="s">
        <v>70</v>
      </c>
      <c r="L30" s="43" t="s" ph="1">
        <v>107</v>
      </c>
      <c r="M30" s="56" t="s">
        <v>70</v>
      </c>
    </row>
    <row r="31" spans="3:14" ht="40" customHeight="1" thickBot="1" x14ac:dyDescent="0.35">
      <c r="C31" s="102" ph="1"/>
      <c r="D31" s="62" t="s" ph="1">
        <v>96</v>
      </c>
      <c r="E31" s="63" t="s">
        <v>70</v>
      </c>
      <c r="F31" s="64" t="s" ph="1">
        <v>101</v>
      </c>
      <c r="G31" s="63" t="s">
        <v>70</v>
      </c>
      <c r="H31" s="105"/>
      <c r="I31" s="107"/>
      <c r="J31" s="64" t="s" ph="1">
        <v>51</v>
      </c>
      <c r="K31" s="63" t="s">
        <v>70</v>
      </c>
      <c r="L31" s="64" t="s" ph="1">
        <v>108</v>
      </c>
      <c r="M31" s="63" t="s">
        <v>70</v>
      </c>
    </row>
    <row r="32" spans="3:14" ht="40" customHeight="1" thickTop="1" x14ac:dyDescent="0.3">
      <c r="C32" s="84" t="s" ph="1">
        <v>40</v>
      </c>
      <c r="D32" s="44" t="s" ph="1">
        <v>97</v>
      </c>
      <c r="E32" s="59"/>
      <c r="F32" s="46" t="s" ph="1">
        <v>102</v>
      </c>
      <c r="G32" s="59"/>
      <c r="H32" s="97" t="s" ph="1">
        <v>35</v>
      </c>
      <c r="I32" s="98"/>
      <c r="J32" s="44" t="s" ph="1">
        <v>52</v>
      </c>
      <c r="K32" s="59"/>
      <c r="L32" s="46" t="s" ph="1">
        <v>109</v>
      </c>
      <c r="M32" s="59"/>
    </row>
    <row r="33" spans="3:14" ht="40" customHeight="1" thickBot="1" x14ac:dyDescent="0.35">
      <c r="C33" s="85" ph="1"/>
      <c r="D33" s="60" t="s" ph="1">
        <v>98</v>
      </c>
      <c r="E33" s="68"/>
      <c r="F33" s="61" t="s" ph="1">
        <v>103</v>
      </c>
      <c r="G33" s="68"/>
      <c r="H33" s="99"/>
      <c r="I33" s="98"/>
      <c r="J33" s="60" t="s" ph="1">
        <v>53</v>
      </c>
      <c r="K33" s="68"/>
      <c r="L33" s="61" t="s" ph="1">
        <v>110</v>
      </c>
      <c r="M33" s="68"/>
    </row>
    <row r="34" spans="3:14" ht="40" customHeight="1" thickTop="1" thickBot="1" x14ac:dyDescent="0.35">
      <c r="C34" s="65" ph="1"/>
      <c r="D34" s="39" t="s" ph="1">
        <v>65</v>
      </c>
      <c r="E34" s="75" t="str">
        <f>IF('（削除不可！）計算データ資料'!L16=0,"",'（削除不可！）計算データ資料'!L16&amp;"g")</f>
        <v/>
      </c>
      <c r="F34" s="41" t="s" ph="1">
        <v>65</v>
      </c>
      <c r="G34" s="74" t="str">
        <f>IF('（削除不可！）計算データ資料'!L17=0,"",'（削除不可！）計算データ資料'!L17&amp;"g")</f>
        <v/>
      </c>
      <c r="H34" s="41" t="s" ph="1">
        <v>65</v>
      </c>
      <c r="I34" s="70" t="str">
        <f>IF('（削除不可！）計算データ資料'!L18=0,"",'（削除不可！）計算データ資料'!L18&amp;"g")</f>
        <v/>
      </c>
      <c r="J34" s="41" t="s" ph="1">
        <v>65</v>
      </c>
      <c r="K34" s="74" t="str">
        <f>IF('（削除不可！）計算データ資料'!L19=0,"",'（削除不可！）計算データ資料'!L19&amp;"g")</f>
        <v/>
      </c>
      <c r="L34" s="41" t="s" ph="1">
        <v>65</v>
      </c>
      <c r="M34" s="74" t="str">
        <f>IF('（削除不可！）計算データ資料'!L20=0,"",'（削除不可！）計算データ資料'!L20&amp;"g")</f>
        <v/>
      </c>
    </row>
    <row r="35" spans="3:14" ht="20.149999999999999" customHeight="1" thickBot="1" x14ac:dyDescent="0.25"/>
    <row r="36" spans="3:14" ht="30" customHeight="1" thickBot="1" x14ac:dyDescent="0.8">
      <c r="C36" s="6"/>
      <c r="D36" s="96" t="s" ph="1">
        <v>43</v>
      </c>
      <c r="E36" s="96" ph="1"/>
      <c r="F36" s="103" t="s" ph="1">
        <v>139</v>
      </c>
      <c r="G36" s="103" ph="1"/>
      <c r="H36" s="103" t="s" ph="1">
        <v>44</v>
      </c>
      <c r="I36" s="103" ph="1"/>
      <c r="J36" s="103" t="s" ph="1">
        <v>45</v>
      </c>
      <c r="K36" s="103" ph="1"/>
      <c r="L36" s="103" t="s" ph="1">
        <v>46</v>
      </c>
      <c r="M36" s="103" ph="1"/>
    </row>
    <row r="37" spans="3:14" ht="180" customHeight="1" thickBot="1" x14ac:dyDescent="0.35">
      <c r="C37" s="38" t="s" ph="1">
        <v>36</v>
      </c>
      <c r="D37" s="100" t="s" ph="1">
        <v>111</v>
      </c>
      <c r="E37" s="92" ph="1"/>
      <c r="F37" s="86" t="s" ph="1">
        <v>112</v>
      </c>
      <c r="G37" s="87" ph="1"/>
      <c r="H37" s="86" t="s" ph="1">
        <v>42</v>
      </c>
      <c r="I37" s="88" ph="1"/>
      <c r="J37" s="86" t="s" ph="1">
        <v>117</v>
      </c>
      <c r="K37" s="88" ph="1"/>
      <c r="L37" s="86" t="s" ph="1">
        <v>122</v>
      </c>
      <c r="M37" s="88" ph="1"/>
    </row>
    <row r="38" spans="3:14" ht="40" customHeight="1" thickTop="1" x14ac:dyDescent="0.3">
      <c r="C38" s="101" t="s" ph="1">
        <v>39</v>
      </c>
      <c r="D38" s="42" t="s" ph="1">
        <v>56</v>
      </c>
      <c r="E38" s="56" t="s">
        <v>70</v>
      </c>
      <c r="F38" s="43" t="s" ph="1">
        <v>113</v>
      </c>
      <c r="G38" s="56" t="s">
        <v>70</v>
      </c>
      <c r="H38" s="43" t="s" ph="1">
        <v>60</v>
      </c>
      <c r="I38" s="56" t="s">
        <v>70</v>
      </c>
      <c r="J38" s="43" t="s" ph="1">
        <v>118</v>
      </c>
      <c r="K38" s="56" t="s">
        <v>70</v>
      </c>
      <c r="L38" s="43" t="s" ph="1">
        <v>123</v>
      </c>
      <c r="M38" s="40" t="s">
        <v>70</v>
      </c>
    </row>
    <row r="39" spans="3:14" ht="40" customHeight="1" x14ac:dyDescent="0.3">
      <c r="C39" s="102" ph="1"/>
      <c r="D39" s="57" t="s" ph="1">
        <v>57</v>
      </c>
      <c r="E39" s="58" t="s">
        <v>70</v>
      </c>
      <c r="F39" s="55" t="s" ph="1">
        <v>114</v>
      </c>
      <c r="G39" s="58" t="s">
        <v>70</v>
      </c>
      <c r="H39" s="55" t="s" ph="1">
        <v>61</v>
      </c>
      <c r="I39" s="58" t="s">
        <v>70</v>
      </c>
      <c r="J39" s="55" t="s" ph="1">
        <v>119</v>
      </c>
      <c r="K39" s="58" t="s">
        <v>70</v>
      </c>
      <c r="L39" s="55" t="s" ph="1">
        <v>124</v>
      </c>
      <c r="M39" s="49" t="s">
        <v>70</v>
      </c>
    </row>
    <row r="40" spans="3:14" ht="40" customHeight="1" x14ac:dyDescent="0.3">
      <c r="C40" s="84" t="s" ph="1">
        <v>40</v>
      </c>
      <c r="D40" s="44" t="s" ph="1">
        <v>58</v>
      </c>
      <c r="E40" s="59"/>
      <c r="F40" s="46" t="s" ph="1">
        <v>115</v>
      </c>
      <c r="G40" s="59"/>
      <c r="H40" s="46" t="s" ph="1">
        <v>62</v>
      </c>
      <c r="I40" s="59"/>
      <c r="J40" s="46" t="s" ph="1">
        <v>120</v>
      </c>
      <c r="K40" s="59"/>
      <c r="L40" s="46" t="s" ph="1">
        <v>125</v>
      </c>
      <c r="M40" s="45"/>
    </row>
    <row r="41" spans="3:14" ht="40" customHeight="1" thickBot="1" x14ac:dyDescent="0.35">
      <c r="C41" s="85" ph="1"/>
      <c r="D41" s="60" t="s" ph="1">
        <v>59</v>
      </c>
      <c r="E41" s="68"/>
      <c r="F41" s="61" t="s" ph="1">
        <v>116</v>
      </c>
      <c r="G41" s="68"/>
      <c r="H41" s="61" t="s" ph="1">
        <v>63</v>
      </c>
      <c r="I41" s="68"/>
      <c r="J41" s="61" t="s" ph="1">
        <v>121</v>
      </c>
      <c r="K41" s="68"/>
      <c r="L41" s="61" t="s" ph="1">
        <v>126</v>
      </c>
      <c r="M41" s="71"/>
    </row>
    <row r="42" spans="3:14" ht="40" customHeight="1" thickBot="1" x14ac:dyDescent="0.35">
      <c r="C42" s="32" ph="1"/>
      <c r="D42" s="39" t="s" ph="1">
        <v>65</v>
      </c>
      <c r="E42" s="75" t="str">
        <f>IF('（削除不可！）計算データ資料'!L21=0,"",'（削除不可！）計算データ資料'!L21&amp;"g")</f>
        <v/>
      </c>
      <c r="F42" s="41" t="s" ph="1">
        <v>65</v>
      </c>
      <c r="G42" s="74" t="str">
        <f>IF('（削除不可！）計算データ資料'!L22=0,"",'（削除不可！）計算データ資料'!L22&amp;"g")</f>
        <v/>
      </c>
      <c r="H42" s="41" t="s" ph="1">
        <v>65</v>
      </c>
      <c r="I42" s="74" t="str">
        <f>IF('（削除不可！）計算データ資料'!L23=0,"",'（削除不可！）計算データ資料'!L23&amp;"g")</f>
        <v/>
      </c>
      <c r="J42" s="41" t="s" ph="1">
        <v>65</v>
      </c>
      <c r="K42" s="73" t="str">
        <f>IF('（削除不可！）計算データ資料'!L24=0,"",'（削除不可！）計算データ資料'!L24&amp;"g")</f>
        <v/>
      </c>
      <c r="L42" s="41" t="s" ph="1">
        <v>65</v>
      </c>
      <c r="M42" s="72" t="str">
        <f>IF('（削除不可！）計算データ資料'!L25=0,"",'（削除不可！）計算データ資料'!L25&amp;"g")</f>
        <v/>
      </c>
    </row>
    <row r="43" spans="3:14" ht="5.25" customHeight="1" thickBot="1" x14ac:dyDescent="0.25"/>
    <row r="44" spans="3:14" ht="45" customHeight="1" thickTop="1" thickBot="1" x14ac:dyDescent="0.4">
      <c r="C44" s="53" t="s" ph="1">
        <v>47</v>
      </c>
      <c r="D44" s="54" ph="1"/>
      <c r="E44" s="7"/>
      <c r="I44" s="26" ph="1"/>
      <c r="K44" s="52" t="s" ph="1">
        <v>66</v>
      </c>
      <c r="L44" s="116" t="str">
        <f>IF('（削除不可！）計算データ資料'!L26=0,"",'（削除不可！）計算データ資料'!L26&amp;"g")</f>
        <v/>
      </c>
      <c r="M44" s="117"/>
      <c r="N44" s="36" t="s">
        <v>15</v>
      </c>
    </row>
    <row r="45" spans="3:14" ht="32.25" customHeight="1" x14ac:dyDescent="0.25">
      <c r="I45" s="26"/>
      <c r="J45" s="26"/>
      <c r="K45" s="26"/>
      <c r="L45" s="26"/>
      <c r="M45" s="69" t="s" ph="1">
        <v>137</v>
      </c>
    </row>
    <row r="46" spans="3:14" ht="20.149999999999999" customHeight="1" x14ac:dyDescent="0.2">
      <c r="I46" s="26"/>
      <c r="J46" s="26"/>
      <c r="K46" s="26"/>
      <c r="L46" s="26"/>
      <c r="M46" s="26"/>
    </row>
    <row r="47" spans="3:14" ht="20.149999999999999" customHeight="1" x14ac:dyDescent="0.2">
      <c r="I47" s="26"/>
      <c r="J47" s="26"/>
      <c r="K47" s="26"/>
    </row>
    <row r="49" spans="2:17" ht="19" x14ac:dyDescent="0.2">
      <c r="P49" s="83"/>
      <c r="Q49" s="83"/>
    </row>
    <row r="51" spans="2:17" ht="40" customHeight="1" x14ac:dyDescent="0.35">
      <c r="C51" s="12" ph="1"/>
      <c r="K51" s="31"/>
      <c r="L51" s="13" ph="1"/>
    </row>
    <row r="52" spans="2:17" ht="29.5" x14ac:dyDescent="0.3">
      <c r="C52" s="15" ph="1"/>
    </row>
    <row r="53" spans="2:17" ht="40" customHeight="1" x14ac:dyDescent="0.2"/>
    <row r="54" spans="2:17" ht="40" customHeight="1" x14ac:dyDescent="0.2"/>
    <row r="55" spans="2:17" ht="20.149999999999999" customHeight="1" x14ac:dyDescent="0.3">
      <c r="B55" s="15" ph="1"/>
    </row>
    <row r="56" spans="2:17" ht="40" customHeight="1" x14ac:dyDescent="0.3">
      <c r="B56" s="13" ph="1"/>
    </row>
    <row r="57" spans="2:17" ht="20.149999999999999" customHeight="1" x14ac:dyDescent="0.3">
      <c r="B57" s="13" ph="1"/>
    </row>
    <row r="58" spans="2:17" s="13" customFormat="1" ht="40" customHeight="1" ph="1" x14ac:dyDescent="0.3">
      <c r="B58" s="13"/>
      <c r="C58" s="13"/>
      <c r="F58" s="13"/>
      <c r="G58" s="14" ph="1"/>
      <c r="H58" s="14" ph="1"/>
      <c r="I58" s="14"/>
      <c r="J58" s="33" ph="1"/>
      <c r="K58" s="34" ph="1"/>
    </row>
    <row r="59" spans="2:17" ht="40" customHeight="1" x14ac:dyDescent="0.3">
      <c r="D59" s="13" ph="1"/>
      <c r="H59" s="14"/>
      <c r="I59" s="14"/>
      <c r="J59" s="33" ph="1"/>
      <c r="K59" s="34"/>
      <c r="L59" s="13" ph="1"/>
    </row>
    <row r="60" spans="2:17" ht="40" customHeight="1" x14ac:dyDescent="0.3">
      <c r="D60" s="13" ph="1"/>
      <c r="H60" s="14"/>
      <c r="I60" s="14"/>
      <c r="J60" s="33" ph="1"/>
      <c r="K60" s="14" ph="1"/>
      <c r="L60" s="13" ph="1"/>
    </row>
    <row r="61" spans="2:17" ht="40" customHeight="1" x14ac:dyDescent="0.3">
      <c r="B61" s="14" ph="1"/>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6">
    <mergeCell ref="N20:N23"/>
    <mergeCell ref="L44:M44"/>
    <mergeCell ref="M12:M13"/>
    <mergeCell ref="J20:J21"/>
    <mergeCell ref="K20:K21"/>
    <mergeCell ref="J18:K18"/>
    <mergeCell ref="L18:M18"/>
    <mergeCell ref="L14:M15"/>
    <mergeCell ref="J28:K28"/>
    <mergeCell ref="L28:M28"/>
    <mergeCell ref="L22:M23"/>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C40:C41"/>
    <mergeCell ref="D36:E36"/>
    <mergeCell ref="J37:K37"/>
    <mergeCell ref="L37:M37"/>
    <mergeCell ref="H32:I33"/>
    <mergeCell ref="D37:E37"/>
    <mergeCell ref="F37:G37"/>
    <mergeCell ref="H37:I37"/>
    <mergeCell ref="C38:C39"/>
    <mergeCell ref="F36:G36"/>
    <mergeCell ref="H36:I36"/>
    <mergeCell ref="J36:K36"/>
    <mergeCell ref="L36:M36"/>
    <mergeCell ref="D28:E28"/>
    <mergeCell ref="D29:E29"/>
    <mergeCell ref="F29:G29"/>
    <mergeCell ref="H29:I29"/>
    <mergeCell ref="F19:G19"/>
    <mergeCell ref="F18:G18"/>
    <mergeCell ref="H18:I18"/>
    <mergeCell ref="F28:G28"/>
    <mergeCell ref="H19:I19"/>
    <mergeCell ref="H28:I28"/>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s>
  <phoneticPr fontId="49" type="Hiragana" alignment="distributed"/>
  <dataValidations count="2">
    <dataValidation type="list" allowBlank="1" showInputMessage="1" showErrorMessage="1" sqref="E40:E41 E32:E33 E22:E23 I40:I41 G32:G33 K32:K33 M40:M41 M32:M33 G40:G41 G22:G23 I14:I15 K14:K15 K40:K41 E14:E15" xr:uid="{8C22336C-E52D-41BB-92FD-4E928C983B13}">
      <formula1>"-,1,2,3,4,5,6,7,8,9,10"</formula1>
    </dataValidation>
    <dataValidation type="list" showInputMessage="1" showErrorMessage="1" sqref="E12:E13 I38:I39 K38:K39 I30 I12:I13 K12:K13 E20:E21 M12 I20:I21 G20:G21 M20:M21 K20 E30:E31 G30:G31 K30:K31 M30:M31 E38:E39 G38:G39 G12 M38:M39" xr:uid="{F4BEF264-854B-45D1-94CE-A39B17B1C3CE}">
      <formula1>"　,✔"</formula1>
    </dataValidation>
  </dataValidations>
  <printOptions horizontalCentered="1"/>
  <pageMargins left="0" right="0" top="0.19685039370078741" bottom="0" header="0" footer="0"/>
  <pageSetup paperSize="9" scale="57"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41"/>
  <sheetViews>
    <sheetView topLeftCell="A25" zoomScaleNormal="100" workbookViewId="0">
      <selection activeCell="J27" sqref="J27"/>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2" ht="14.5" thickBot="1" x14ac:dyDescent="0.25"/>
    <row r="3" spans="1:12" ht="19.5" thickBot="1" x14ac:dyDescent="0.25">
      <c r="B3" s="24"/>
      <c r="C3" s="25" t="s">
        <v>1</v>
      </c>
      <c r="D3" s="23"/>
      <c r="E3" s="18"/>
      <c r="F3" s="121"/>
      <c r="G3" s="121"/>
      <c r="H3" s="18"/>
      <c r="I3" s="18"/>
      <c r="J3" s="18"/>
      <c r="K3" s="18"/>
      <c r="L3" s="19"/>
    </row>
    <row r="4" spans="1:12" x14ac:dyDescent="0.2">
      <c r="B4" s="20"/>
      <c r="L4" s="8"/>
    </row>
    <row r="5" spans="1:12" x14ac:dyDescent="0.2">
      <c r="B5" s="20" t="s">
        <v>2</v>
      </c>
      <c r="C5" s="16" t="s">
        <v>3</v>
      </c>
      <c r="D5" t="s">
        <v>4</v>
      </c>
      <c r="E5" t="s">
        <v>5</v>
      </c>
      <c r="F5" t="s">
        <v>10</v>
      </c>
      <c r="G5" t="s">
        <v>11</v>
      </c>
      <c r="H5" t="s">
        <v>6</v>
      </c>
      <c r="I5" t="s">
        <v>7</v>
      </c>
      <c r="J5" t="s">
        <v>8</v>
      </c>
      <c r="K5" t="s">
        <v>9</v>
      </c>
      <c r="L5" s="8" t="s">
        <v>17</v>
      </c>
    </row>
    <row r="6" spans="1:12" x14ac:dyDescent="0.2">
      <c r="A6" s="4"/>
      <c r="B6" s="20">
        <v>1</v>
      </c>
      <c r="C6" s="16">
        <v>128</v>
      </c>
      <c r="D6">
        <f>COUNTIF('小学校4～6年生用 '!E12,"✔")</f>
        <v>0</v>
      </c>
      <c r="E6">
        <f>C6*D6</f>
        <v>0</v>
      </c>
      <c r="F6">
        <f>COUNTIF('小学校4～6年生用 '!E13,"✔")</f>
        <v>0</v>
      </c>
      <c r="G6">
        <f>C6*F6*7</f>
        <v>0</v>
      </c>
      <c r="H6" t="e">
        <f>VLOOKUP('小学校4～6年生用 '!E14,$B$31:$C$41,2,FALSE)</f>
        <v>#N/A</v>
      </c>
      <c r="I6">
        <f>IF('小学校4～6年生用 '!E14="",0,C6*H6)</f>
        <v>0</v>
      </c>
      <c r="J6" t="e">
        <f>VLOOKUP('小学校4～6年生用 '!E15,$B$31:$C$41,2,FALSE)</f>
        <v>#N/A</v>
      </c>
      <c r="K6">
        <f>IF('小学校4～6年生用 '!E15="",0,C6*J6*7)</f>
        <v>0</v>
      </c>
      <c r="L6" s="8">
        <f>E6+G6+I6+K6</f>
        <v>0</v>
      </c>
    </row>
    <row r="7" spans="1:12" x14ac:dyDescent="0.2">
      <c r="A7" s="4" t="s">
        <v>16</v>
      </c>
      <c r="B7" s="20">
        <v>2</v>
      </c>
      <c r="C7" s="16">
        <v>294</v>
      </c>
      <c r="D7">
        <f>COUNTIF('小学校4～6年生用 '!G12:G13,"✔")</f>
        <v>0</v>
      </c>
      <c r="E7">
        <f>C7*D7</f>
        <v>0</v>
      </c>
      <c r="F7" s="37">
        <v>0</v>
      </c>
      <c r="G7" s="37">
        <v>0</v>
      </c>
      <c r="H7" s="37">
        <v>0</v>
      </c>
      <c r="I7" s="37">
        <f>C7*H7</f>
        <v>0</v>
      </c>
      <c r="J7" s="37">
        <v>0</v>
      </c>
      <c r="K7" s="37">
        <v>0</v>
      </c>
      <c r="L7" s="8">
        <f t="shared" ref="L7:L25" si="0">E7+G7+I7+K7</f>
        <v>0</v>
      </c>
    </row>
    <row r="8" spans="1:12" x14ac:dyDescent="0.2">
      <c r="A8" s="4"/>
      <c r="B8" s="20">
        <v>3</v>
      </c>
      <c r="C8" s="16">
        <v>38</v>
      </c>
      <c r="D8">
        <f>COUNTIF('小学校4～6年生用 '!I12,"✔")</f>
        <v>0</v>
      </c>
      <c r="E8">
        <f t="shared" ref="E8:E25" si="1">C8*D8</f>
        <v>0</v>
      </c>
      <c r="F8">
        <f>COUNTIF('小学校4～6年生用 '!I13,"✔")</f>
        <v>0</v>
      </c>
      <c r="G8">
        <f t="shared" ref="G8:G25" si="2">C8*F8*7</f>
        <v>0</v>
      </c>
      <c r="H8" t="e">
        <f>VLOOKUP('小学校4～6年生用 '!I14,$B$31:$C$41,2,FALSE)</f>
        <v>#N/A</v>
      </c>
      <c r="I8">
        <f>IF('小学校4～6年生用 '!I14="",0,C8*H8)</f>
        <v>0</v>
      </c>
      <c r="J8" t="e">
        <f>VLOOKUP('小学校4～6年生用 '!I15,$B$31:$C$41,2,FALSE)</f>
        <v>#N/A</v>
      </c>
      <c r="K8">
        <f>IF('小学校4～6年生用 '!I15="",0,C8*J8*7)</f>
        <v>0</v>
      </c>
      <c r="L8" s="8">
        <f t="shared" si="0"/>
        <v>0</v>
      </c>
    </row>
    <row r="9" spans="1:12" x14ac:dyDescent="0.2">
      <c r="A9" s="4"/>
      <c r="B9" s="20">
        <v>4</v>
      </c>
      <c r="C9" s="16">
        <v>73</v>
      </c>
      <c r="D9">
        <f>COUNTIF('小学校4～6年生用 '!K12,"✔")</f>
        <v>0</v>
      </c>
      <c r="E9">
        <f t="shared" si="1"/>
        <v>0</v>
      </c>
      <c r="F9">
        <f>COUNTIF('小学校4～6年生用 '!K13,"✔")</f>
        <v>0</v>
      </c>
      <c r="G9">
        <f t="shared" si="2"/>
        <v>0</v>
      </c>
      <c r="H9" t="e">
        <f>VLOOKUP('小学校4～6年生用 '!K14,$B$31:$C$41,2,FALSE)</f>
        <v>#N/A</v>
      </c>
      <c r="I9">
        <f>IF('小学校4～6年生用 '!K14="",0,C9*H9)</f>
        <v>0</v>
      </c>
      <c r="J9" t="e">
        <f>VLOOKUP('小学校4～6年生用 '!K15,$B$31:$C$41,2,FALSE)</f>
        <v>#N/A</v>
      </c>
      <c r="K9">
        <f>IF('小学校4～6年生用 '!K15="",0,C9*J9*7)</f>
        <v>0</v>
      </c>
      <c r="L9" s="8">
        <f t="shared" si="0"/>
        <v>0</v>
      </c>
    </row>
    <row r="10" spans="1:12" x14ac:dyDescent="0.2">
      <c r="A10" s="4" t="s">
        <v>16</v>
      </c>
      <c r="B10" s="20">
        <v>5</v>
      </c>
      <c r="C10" s="16">
        <v>847</v>
      </c>
      <c r="D10">
        <f>COUNTIF('小学校4～6年生用 '!M12:M13,"✔")</f>
        <v>0</v>
      </c>
      <c r="E10">
        <f>C10*D10</f>
        <v>0</v>
      </c>
      <c r="F10" s="37">
        <v>0</v>
      </c>
      <c r="G10" s="37">
        <v>0</v>
      </c>
      <c r="H10" s="37">
        <v>0</v>
      </c>
      <c r="I10" s="37">
        <f t="shared" ref="I10:I18" si="3">C10*H10</f>
        <v>0</v>
      </c>
      <c r="J10" s="37">
        <v>0</v>
      </c>
      <c r="K10" s="37">
        <v>0</v>
      </c>
      <c r="L10" s="8">
        <f t="shared" si="0"/>
        <v>0</v>
      </c>
    </row>
    <row r="11" spans="1:12" x14ac:dyDescent="0.2">
      <c r="A11" s="4"/>
      <c r="B11" s="20">
        <v>6</v>
      </c>
      <c r="C11" s="16">
        <v>20</v>
      </c>
      <c r="D11">
        <f>COUNTIF('小学校4～6年生用 '!E20,"✔")</f>
        <v>0</v>
      </c>
      <c r="E11">
        <f t="shared" si="1"/>
        <v>0</v>
      </c>
      <c r="F11">
        <f>COUNTIF('小学校4～6年生用 '!E21,"✔")</f>
        <v>0</v>
      </c>
      <c r="G11">
        <f t="shared" si="2"/>
        <v>0</v>
      </c>
      <c r="H11" t="e">
        <f>VLOOKUP('小学校4～6年生用 '!E22,$B$31:$C$41,2,FALSE)</f>
        <v>#N/A</v>
      </c>
      <c r="I11">
        <f>IF('小学校4～6年生用 '!E22="",0,C11*H11)</f>
        <v>0</v>
      </c>
      <c r="J11" t="e">
        <f>VLOOKUP('小学校4～6年生用 '!E23,$B$31:$C$41,2,FALSE)</f>
        <v>#N/A</v>
      </c>
      <c r="K11">
        <f>IF('小学校4～6年生用 '!E23="",0,C11*J11*7)</f>
        <v>0</v>
      </c>
      <c r="L11" s="8">
        <f t="shared" si="0"/>
        <v>0</v>
      </c>
    </row>
    <row r="12" spans="1:12" x14ac:dyDescent="0.2">
      <c r="A12" s="4"/>
      <c r="B12" s="20">
        <v>7</v>
      </c>
      <c r="C12" s="16">
        <v>103</v>
      </c>
      <c r="D12">
        <f>COUNTIF('小学校4～6年生用 '!G20,"✔")</f>
        <v>0</v>
      </c>
      <c r="E12">
        <f t="shared" si="1"/>
        <v>0</v>
      </c>
      <c r="F12">
        <f>COUNTIF('小学校4～6年生用 '!G21,"✔")</f>
        <v>0</v>
      </c>
      <c r="G12">
        <f t="shared" si="2"/>
        <v>0</v>
      </c>
      <c r="H12" t="e">
        <f>VLOOKUP('小学校4～6年生用 '!G22,$B$31:$C$41,2,FALSE)</f>
        <v>#N/A</v>
      </c>
      <c r="I12">
        <f>IF('小学校4～6年生用 '!G22="",0,C12*H12)</f>
        <v>0</v>
      </c>
      <c r="J12" t="e">
        <f>VLOOKUP('小学校4～6年生用 '!G23,$B$31:$C$41,2,FALSE)</f>
        <v>#N/A</v>
      </c>
      <c r="K12">
        <f>IF('小学校4～6年生用 '!G23="",0,C12*J12*7)</f>
        <v>0</v>
      </c>
      <c r="L12" s="8">
        <f t="shared" si="0"/>
        <v>0</v>
      </c>
    </row>
    <row r="13" spans="1:12" x14ac:dyDescent="0.2">
      <c r="A13" s="4" t="s">
        <v>13</v>
      </c>
      <c r="B13" s="20">
        <v>8</v>
      </c>
      <c r="C13" s="16">
        <v>292</v>
      </c>
      <c r="D13">
        <f>COUNTIF('小学校4～6年生用 '!I20,"✔")</f>
        <v>0</v>
      </c>
      <c r="E13">
        <f t="shared" si="1"/>
        <v>0</v>
      </c>
      <c r="F13">
        <f>COUNTIF('小学校4～6年生用 '!I21,"✔")</f>
        <v>0</v>
      </c>
      <c r="G13">
        <f t="shared" si="2"/>
        <v>0</v>
      </c>
      <c r="H13" s="37">
        <v>0</v>
      </c>
      <c r="I13" s="37">
        <f t="shared" si="3"/>
        <v>0</v>
      </c>
      <c r="J13" s="37">
        <v>0</v>
      </c>
      <c r="K13" s="37">
        <v>0</v>
      </c>
      <c r="L13" s="8">
        <f t="shared" si="0"/>
        <v>0</v>
      </c>
    </row>
    <row r="14" spans="1:12" x14ac:dyDescent="0.2">
      <c r="A14" s="4" t="s">
        <v>16</v>
      </c>
      <c r="B14" s="20">
        <v>9</v>
      </c>
      <c r="C14" s="16">
        <v>238</v>
      </c>
      <c r="D14">
        <f>COUNTIF('小学校4～6年生用 '!K20:K21,"✔")</f>
        <v>0</v>
      </c>
      <c r="E14">
        <f>C14*D14</f>
        <v>0</v>
      </c>
      <c r="F14" s="37">
        <v>0</v>
      </c>
      <c r="G14" s="37">
        <v>0</v>
      </c>
      <c r="H14" s="37">
        <v>0</v>
      </c>
      <c r="I14" s="37">
        <f t="shared" si="3"/>
        <v>0</v>
      </c>
      <c r="J14" s="37">
        <v>0</v>
      </c>
      <c r="K14" s="37">
        <v>0</v>
      </c>
      <c r="L14" s="8">
        <f t="shared" si="0"/>
        <v>0</v>
      </c>
    </row>
    <row r="15" spans="1:12" x14ac:dyDescent="0.2">
      <c r="A15" s="4"/>
      <c r="B15" s="20">
        <v>10</v>
      </c>
      <c r="C15" s="16">
        <v>55</v>
      </c>
      <c r="D15">
        <f>COUNTIF('小学校4～6年生用 '!M20,"✔")</f>
        <v>0</v>
      </c>
      <c r="E15">
        <f t="shared" si="1"/>
        <v>0</v>
      </c>
      <c r="F15">
        <f>COUNTIF('小学校4～6年生用 '!M21,"✔")</f>
        <v>0</v>
      </c>
      <c r="G15">
        <f t="shared" si="2"/>
        <v>0</v>
      </c>
      <c r="H15" s="37">
        <v>0</v>
      </c>
      <c r="I15" s="37">
        <f>C15*H15</f>
        <v>0</v>
      </c>
      <c r="J15" s="37">
        <v>0</v>
      </c>
      <c r="K15" s="37">
        <v>0</v>
      </c>
      <c r="L15" s="8">
        <f>E15+G15+I15+K15</f>
        <v>0</v>
      </c>
    </row>
    <row r="16" spans="1:12" x14ac:dyDescent="0.2">
      <c r="A16" s="4"/>
      <c r="B16" s="20">
        <v>11</v>
      </c>
      <c r="C16" s="16">
        <v>140</v>
      </c>
      <c r="D16">
        <f>COUNTIF('小学校4～6年生用 '!E30,"✔")</f>
        <v>0</v>
      </c>
      <c r="E16">
        <f t="shared" si="1"/>
        <v>0</v>
      </c>
      <c r="F16">
        <f>COUNTIF('小学校4～6年生用 '!E31,"✔")</f>
        <v>0</v>
      </c>
      <c r="G16">
        <f t="shared" si="2"/>
        <v>0</v>
      </c>
      <c r="H16" t="e">
        <f>VLOOKUP('小学校4～6年生用 '!E32,$B$31:$C$41,2,FALSE)</f>
        <v>#N/A</v>
      </c>
      <c r="I16">
        <f>IF('小学校4～6年生用 '!E32="",0,C16*H16)</f>
        <v>0</v>
      </c>
      <c r="J16" t="e">
        <f>VLOOKUP('小学校4～6年生用 '!E33,$B$31:$C$41,2,FALSE)</f>
        <v>#N/A</v>
      </c>
      <c r="K16">
        <f>IF('小学校4～6年生用 '!E33="",0,C16*J16*7)</f>
        <v>0</v>
      </c>
      <c r="L16" s="8">
        <f t="shared" si="0"/>
        <v>0</v>
      </c>
    </row>
    <row r="17" spans="1:12" x14ac:dyDescent="0.2">
      <c r="A17" s="4"/>
      <c r="B17" s="20">
        <v>12</v>
      </c>
      <c r="C17" s="16">
        <v>57</v>
      </c>
      <c r="D17">
        <f>COUNTIF('小学校4～6年生用 '!G30,"✔")</f>
        <v>0</v>
      </c>
      <c r="E17">
        <f t="shared" si="1"/>
        <v>0</v>
      </c>
      <c r="F17">
        <f>COUNTIF('小学校4～6年生用 '!G31,"✔")</f>
        <v>0</v>
      </c>
      <c r="G17">
        <f t="shared" si="2"/>
        <v>0</v>
      </c>
      <c r="H17" t="e">
        <f>VLOOKUP('小学校4～6年生用 '!G32,$B$31:$C$41,2,FALSE)</f>
        <v>#N/A</v>
      </c>
      <c r="I17">
        <f>IF('小学校4～6年生用 '!G32="",0,C17*H17)</f>
        <v>0</v>
      </c>
      <c r="J17" t="e">
        <f>VLOOKUP('小学校4～6年生用 '!G33,$B$31:$C$41,2,FALSE)</f>
        <v>#N/A</v>
      </c>
      <c r="K17">
        <f>IF('小学校4～6年生用 '!G33="",0,C17*J17*7)</f>
        <v>0</v>
      </c>
      <c r="L17" s="8">
        <f t="shared" si="0"/>
        <v>0</v>
      </c>
    </row>
    <row r="18" spans="1:12" x14ac:dyDescent="0.2">
      <c r="A18" s="4" t="s">
        <v>16</v>
      </c>
      <c r="B18" s="20">
        <v>13</v>
      </c>
      <c r="C18" s="16">
        <v>560</v>
      </c>
      <c r="D18">
        <f>COUNTIF('小学校4～6年生用 '!I30:I31,"✔")</f>
        <v>0</v>
      </c>
      <c r="E18">
        <f>C18*D18</f>
        <v>0</v>
      </c>
      <c r="F18" s="37">
        <v>0</v>
      </c>
      <c r="G18" s="37">
        <v>0</v>
      </c>
      <c r="H18" s="37">
        <v>0</v>
      </c>
      <c r="I18" s="37">
        <f t="shared" si="3"/>
        <v>0</v>
      </c>
      <c r="J18" s="37">
        <v>0</v>
      </c>
      <c r="K18" s="37">
        <v>0</v>
      </c>
      <c r="L18" s="8">
        <f t="shared" si="0"/>
        <v>0</v>
      </c>
    </row>
    <row r="19" spans="1:12" x14ac:dyDescent="0.2">
      <c r="A19" s="4"/>
      <c r="B19" s="20">
        <v>14</v>
      </c>
      <c r="C19" s="16">
        <v>19</v>
      </c>
      <c r="D19">
        <f>COUNTIF('小学校4～6年生用 '!K30,"✔")</f>
        <v>0</v>
      </c>
      <c r="E19">
        <f t="shared" si="1"/>
        <v>0</v>
      </c>
      <c r="F19">
        <f>COUNTIF('小学校4～6年生用 '!K31,"✔")</f>
        <v>0</v>
      </c>
      <c r="G19">
        <f t="shared" si="2"/>
        <v>0</v>
      </c>
      <c r="H19" t="e">
        <f>VLOOKUP('小学校4～6年生用 '!K32,$B$31:$C$41,2,FALSE)</f>
        <v>#N/A</v>
      </c>
      <c r="I19">
        <f>IF('小学校4～6年生用 '!K32="",0,C19*H19)</f>
        <v>0</v>
      </c>
      <c r="J19" t="e">
        <f>VLOOKUP('小学校4～6年生用 '!K33,$B$31:$C$41,2,FALSE)</f>
        <v>#N/A</v>
      </c>
      <c r="K19">
        <f>IF('小学校4～6年生用 '!K33="",0,C19*J19*7)</f>
        <v>0</v>
      </c>
      <c r="L19" s="8">
        <f t="shared" si="0"/>
        <v>0</v>
      </c>
    </row>
    <row r="20" spans="1:12" x14ac:dyDescent="0.2">
      <c r="A20" s="4"/>
      <c r="B20" s="20">
        <v>15</v>
      </c>
      <c r="C20" s="16">
        <v>18</v>
      </c>
      <c r="D20">
        <f>COUNTIF('小学校4～6年生用 '!M30,"✔")</f>
        <v>0</v>
      </c>
      <c r="E20">
        <f t="shared" si="1"/>
        <v>0</v>
      </c>
      <c r="F20">
        <f>COUNTIF('小学校4～6年生用 '!M31,"✔")</f>
        <v>0</v>
      </c>
      <c r="G20">
        <f t="shared" si="2"/>
        <v>0</v>
      </c>
      <c r="H20" t="e">
        <f>VLOOKUP('小学校4～6年生用 '!M32,$B$31:$C$41,2,FALSE)</f>
        <v>#N/A</v>
      </c>
      <c r="I20">
        <f>IF('小学校4～6年生用 '!M32="",0,C20*H20)</f>
        <v>0</v>
      </c>
      <c r="J20" t="e">
        <f>VLOOKUP('小学校4～6年生用 '!M33,$B$31:$C$41,2,FALSE)</f>
        <v>#N/A</v>
      </c>
      <c r="K20">
        <f>IF('小学校4～6年生用 '!M33="",0,C20*J20*7)</f>
        <v>0</v>
      </c>
      <c r="L20" s="8">
        <f t="shared" si="0"/>
        <v>0</v>
      </c>
    </row>
    <row r="21" spans="1:12" x14ac:dyDescent="0.2">
      <c r="A21" s="4"/>
      <c r="B21" s="20">
        <v>16</v>
      </c>
      <c r="C21" s="16">
        <v>97</v>
      </c>
      <c r="D21">
        <f>COUNTIF('小学校4～6年生用 '!E38,"✔")</f>
        <v>0</v>
      </c>
      <c r="E21">
        <f t="shared" si="1"/>
        <v>0</v>
      </c>
      <c r="F21">
        <f>COUNTIF('小学校4～6年生用 '!E39,"✔")</f>
        <v>0</v>
      </c>
      <c r="G21">
        <f t="shared" si="2"/>
        <v>0</v>
      </c>
      <c r="H21" t="e">
        <f>VLOOKUP('小学校4～6年生用 '!E40,$B$31:$C$41,2,FALSE)</f>
        <v>#N/A</v>
      </c>
      <c r="I21">
        <f>IF('小学校4～6年生用 '!E40="",0,C21*H21)</f>
        <v>0</v>
      </c>
      <c r="J21" t="e">
        <f>VLOOKUP('小学校4～6年生用 '!E41,$B$31:$C$41,2,FALSE)</f>
        <v>#N/A</v>
      </c>
      <c r="K21">
        <f>IF('小学校4～6年生用 '!E41="",0,C21*J21*7)</f>
        <v>0</v>
      </c>
      <c r="L21" s="8">
        <f t="shared" si="0"/>
        <v>0</v>
      </c>
    </row>
    <row r="22" spans="1:12" x14ac:dyDescent="0.2">
      <c r="A22" s="4"/>
      <c r="B22" s="20">
        <v>17</v>
      </c>
      <c r="C22" s="16">
        <v>470</v>
      </c>
      <c r="D22">
        <f>COUNTIF('小学校4～6年生用 '!G38,"✔")</f>
        <v>0</v>
      </c>
      <c r="E22">
        <f t="shared" si="1"/>
        <v>0</v>
      </c>
      <c r="F22">
        <f>COUNTIF('小学校4～6年生用 '!G39,"✔")</f>
        <v>0</v>
      </c>
      <c r="G22">
        <f t="shared" si="2"/>
        <v>0</v>
      </c>
      <c r="H22" t="e">
        <f>VLOOKUP('小学校4～6年生用 '!G40,$B$31:$C$41,2,FALSE)</f>
        <v>#N/A</v>
      </c>
      <c r="I22">
        <f>IF('小学校4～6年生用 '!G40="",0,C22*H22)</f>
        <v>0</v>
      </c>
      <c r="J22" t="e">
        <f>VLOOKUP('小学校4～6年生用 '!G41,$B$31:$C$41,2,FALSE)</f>
        <v>#N/A</v>
      </c>
      <c r="K22">
        <f>IF('小学校4～6年生用 '!G41="",0,C22*J22*7)</f>
        <v>0</v>
      </c>
      <c r="L22" s="8">
        <f t="shared" si="0"/>
        <v>0</v>
      </c>
    </row>
    <row r="23" spans="1:12" x14ac:dyDescent="0.2">
      <c r="A23" s="4"/>
      <c r="B23" s="20">
        <v>18</v>
      </c>
      <c r="C23" s="16">
        <v>33</v>
      </c>
      <c r="D23">
        <f>COUNTIF('小学校4～6年生用 '!I38,"✔")</f>
        <v>0</v>
      </c>
      <c r="E23">
        <f t="shared" si="1"/>
        <v>0</v>
      </c>
      <c r="F23">
        <f>COUNTIF('小学校4～6年生用 '!I39,"✔")</f>
        <v>0</v>
      </c>
      <c r="G23">
        <f t="shared" si="2"/>
        <v>0</v>
      </c>
      <c r="H23" t="e">
        <f>VLOOKUP('小学校4～6年生用 '!I40,$B$31:$C$41,2,FALSE)</f>
        <v>#N/A</v>
      </c>
      <c r="I23">
        <f>IF('小学校4～6年生用 '!I40="",0,C23*H23)</f>
        <v>0</v>
      </c>
      <c r="J23" t="e">
        <f>VLOOKUP('小学校4～6年生用 '!I41,$B$31:$C$41,2,FALSE)</f>
        <v>#N/A</v>
      </c>
      <c r="K23">
        <f>IF('小学校4～6年生用 '!I41="",0,C23*J23*7)</f>
        <v>0</v>
      </c>
      <c r="L23" s="8">
        <f t="shared" si="0"/>
        <v>0</v>
      </c>
    </row>
    <row r="24" spans="1:12" x14ac:dyDescent="0.2">
      <c r="A24" s="4"/>
      <c r="B24" s="20">
        <v>19</v>
      </c>
      <c r="C24" s="16">
        <v>51</v>
      </c>
      <c r="D24">
        <f>COUNTIF('小学校4～6年生用 '!K38,"✔")</f>
        <v>0</v>
      </c>
      <c r="E24">
        <f t="shared" si="1"/>
        <v>0</v>
      </c>
      <c r="F24">
        <f>COUNTIF('小学校4～6年生用 '!K39,"✔")</f>
        <v>0</v>
      </c>
      <c r="G24">
        <f t="shared" si="2"/>
        <v>0</v>
      </c>
      <c r="H24" t="e">
        <f>VLOOKUP('小学校4～6年生用 '!K40,$B$31:$C$41,2,FALSE)</f>
        <v>#N/A</v>
      </c>
      <c r="I24">
        <f>IF('小学校4～6年生用 '!K40="",0,C24*H24)</f>
        <v>0</v>
      </c>
      <c r="J24" t="e">
        <f>VLOOKUP('小学校4～6年生用 '!K41,$B$31:$C$41,2,FALSE)</f>
        <v>#N/A</v>
      </c>
      <c r="K24">
        <f>IF('小学校4～6年生用 '!K41="",0,C24*J24*7)</f>
        <v>0</v>
      </c>
      <c r="L24" s="8">
        <f t="shared" si="0"/>
        <v>0</v>
      </c>
    </row>
    <row r="25" spans="1:12" x14ac:dyDescent="0.2">
      <c r="A25" s="4"/>
      <c r="B25" s="20">
        <v>20</v>
      </c>
      <c r="C25" s="16">
        <v>192</v>
      </c>
      <c r="D25">
        <f>COUNTIF('小学校4～6年生用 '!M38,"✔")</f>
        <v>0</v>
      </c>
      <c r="E25">
        <f t="shared" si="1"/>
        <v>0</v>
      </c>
      <c r="F25">
        <f>COUNTIF('小学校4～6年生用 '!M39,"✔")</f>
        <v>0</v>
      </c>
      <c r="G25">
        <f t="shared" si="2"/>
        <v>0</v>
      </c>
      <c r="H25" t="e">
        <f>VLOOKUP('小学校4～6年生用 '!M40,$B$31:$C$41,2,FALSE)</f>
        <v>#N/A</v>
      </c>
      <c r="I25">
        <f>IF('小学校4～6年生用 '!M40="",0,C25*H25)</f>
        <v>0</v>
      </c>
      <c r="J25" t="e">
        <f>VLOOKUP('小学校4～6年生用 '!M41,$B$31:$C$41,2,FALSE)</f>
        <v>#N/A</v>
      </c>
      <c r="K25">
        <f>IF('小学校4～6年生用 '!M41="",0,C25*J25*7)</f>
        <v>0</v>
      </c>
      <c r="L25" s="8">
        <f t="shared" si="0"/>
        <v>0</v>
      </c>
    </row>
    <row r="26" spans="1:12" x14ac:dyDescent="0.2">
      <c r="B26" s="20" t="s">
        <v>5</v>
      </c>
      <c r="E26">
        <f>SUM(E6:E25)</f>
        <v>0</v>
      </c>
      <c r="G26">
        <f>SUM(G6:G25)</f>
        <v>0</v>
      </c>
      <c r="I26">
        <f>SUM(I6:I25)</f>
        <v>0</v>
      </c>
      <c r="K26">
        <f>SUM(K6:K25)</f>
        <v>0</v>
      </c>
      <c r="L26" s="8">
        <f>SUM(E26,G26,I26,K26)</f>
        <v>0</v>
      </c>
    </row>
    <row r="27" spans="1:12" ht="14.5" thickBot="1" x14ac:dyDescent="0.25">
      <c r="B27" s="21"/>
      <c r="C27" s="22"/>
      <c r="D27" s="7"/>
      <c r="E27" s="7"/>
      <c r="F27" s="7"/>
      <c r="G27" s="7"/>
      <c r="H27" s="7"/>
      <c r="I27" s="7"/>
      <c r="J27" s="7"/>
      <c r="K27" s="7"/>
      <c r="L27" s="9" t="s">
        <v>18</v>
      </c>
    </row>
    <row r="28" spans="1:12" ht="14.5" thickBot="1" x14ac:dyDescent="0.25"/>
    <row r="29" spans="1:12" x14ac:dyDescent="0.2">
      <c r="B29" s="17" t="s">
        <v>12</v>
      </c>
      <c r="C29" s="27"/>
    </row>
    <row r="30" spans="1:12" x14ac:dyDescent="0.2">
      <c r="B30" s="28"/>
      <c r="C30" s="29"/>
    </row>
    <row r="31" spans="1:12" x14ac:dyDescent="0.2">
      <c r="B31" s="20" t="s">
        <v>14</v>
      </c>
      <c r="C31" s="29">
        <v>0</v>
      </c>
    </row>
    <row r="32" spans="1:12"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x14ac:dyDescent="0.2">
      <c r="B37" s="20">
        <v>6</v>
      </c>
      <c r="C37" s="29">
        <v>6</v>
      </c>
    </row>
    <row r="38" spans="2:3" x14ac:dyDescent="0.2">
      <c r="B38" s="20">
        <v>7</v>
      </c>
      <c r="C38" s="29">
        <v>7</v>
      </c>
    </row>
    <row r="39" spans="2:3" x14ac:dyDescent="0.2">
      <c r="B39" s="20">
        <v>8</v>
      </c>
      <c r="C39" s="29">
        <v>8</v>
      </c>
    </row>
    <row r="40" spans="2:3" x14ac:dyDescent="0.2">
      <c r="B40" s="20">
        <v>9</v>
      </c>
      <c r="C40" s="29">
        <v>9</v>
      </c>
    </row>
    <row r="41" spans="2:3" ht="14.5" thickBot="1" x14ac:dyDescent="0.25">
      <c r="B41" s="21">
        <v>10</v>
      </c>
      <c r="C41" s="30">
        <v>10</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小学校4～6年生用 </vt:lpstr>
      <vt:lpstr>（削除不可！）計算データ資料</vt:lpstr>
      <vt:lpstr>'小学校4～6年生用 '!Print_Area</vt:lpstr>
      <vt:lpstr>'小学校4～6年生用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手塚 美月（温暖化対策課）</cp:lastModifiedBy>
  <cp:lastPrinted>2024-05-24T09:46:36Z</cp:lastPrinted>
  <dcterms:created xsi:type="dcterms:W3CDTF">2023-05-23T00:03:09Z</dcterms:created>
  <dcterms:modified xsi:type="dcterms:W3CDTF">2025-06-27T07:35:16Z</dcterms:modified>
</cp:coreProperties>
</file>